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Wydatki ogolem" sheetId="1" r:id="rId1"/>
    <sheet name="Wydatki zlecone  zad " sheetId="2" r:id="rId2"/>
  </sheets>
  <definedNames>
    <definedName name="_xlnm.Print_Area" localSheetId="0">'Wydatki ogolem'!$A$1:$G$500</definedName>
    <definedName name="_xlnm.Print_Area" localSheetId="1">'Wydatki zlecone  zad '!$A$1:$F$79</definedName>
  </definedNames>
  <calcPr fullCalcOnLoad="1"/>
</workbook>
</file>

<file path=xl/sharedStrings.xml><?xml version="1.0" encoding="utf-8"?>
<sst xmlns="http://schemas.openxmlformats.org/spreadsheetml/2006/main" count="578" uniqueCount="154">
  <si>
    <t>Nazwa grupy</t>
  </si>
  <si>
    <t>Plan pierwotny
wg pozycji</t>
  </si>
  <si>
    <t>Plan wg pozycji na 2017-06-30</t>
  </si>
  <si>
    <t>% wyk. p.p.</t>
  </si>
  <si>
    <t>010 Rolnictwo i łowiectwo</t>
  </si>
  <si>
    <t>01030 Izby rolnicze</t>
  </si>
  <si>
    <t>2850 Wpłaty gmin na rzecz izb rolniczych w wysokości 2% uzyskanych wpływów z podatku rolnego</t>
  </si>
  <si>
    <t>01095 Pozostała działalność</t>
  </si>
  <si>
    <t>4210 Zakup materiałów i wyposażenia</t>
  </si>
  <si>
    <t>4300 Zakup usług pozostałych</t>
  </si>
  <si>
    <t>4430 Różne opłaty i składki</t>
  </si>
  <si>
    <t>400 Wytwarzanie i zaopatrywanie w energię elektryczną, gaz i wodę</t>
  </si>
  <si>
    <t>40002 Dostarczanie wody</t>
  </si>
  <si>
    <t>3020 Wydatki osobowe niezaliczone do wynagrodzeń</t>
  </si>
  <si>
    <t>4010 Wynagrodzenia osobowe pracowników</t>
  </si>
  <si>
    <t>4040 Dodatkowe wynagrodzenie roczne</t>
  </si>
  <si>
    <t>4110 Składki na ubezpieczenia społeczne</t>
  </si>
  <si>
    <t>4120 Składki na Fundusz Pracy</t>
  </si>
  <si>
    <t>4260 Zakup energii</t>
  </si>
  <si>
    <t>4270 Zakup usług remontowych</t>
  </si>
  <si>
    <t>4280 Zakup usług zdrowotnych</t>
  </si>
  <si>
    <t>4390 Zakup usług obejmujących wykonanie ekspertyz, analiz i opinii</t>
  </si>
  <si>
    <t>4410 Podróże służbowe krajowe</t>
  </si>
  <si>
    <t>4440 Odpisy na zakładowy fundusz świadczeń socjalnych</t>
  </si>
  <si>
    <t>4520 Opłaty na rzecz budżetów jednostek samorządu terytorialnego</t>
  </si>
  <si>
    <t xml:space="preserve">4700 Szkolenia pracowników niebędących członkami korpusu służby cywilnej </t>
  </si>
  <si>
    <t>6060 Wydatki na zakupy inwestycyjne jednostek budżetowych</t>
  </si>
  <si>
    <t>600 Transport i łączność</t>
  </si>
  <si>
    <t>60014 Drogi publiczne powiatowe</t>
  </si>
  <si>
    <t>2320 Dotacje celowe przekazane dla powiatu na zadania bieżące realizowane na podstawie porozumień (umów) między jednostkami samorządu terytorialnego</t>
  </si>
  <si>
    <t>6300 Dotacja celowa na pomoc finansową udzielaną między jednostkami samorządu terytorialnego na dofinansowanie własnych zadań inwestycyjnych i zakupów inwestycyjnych</t>
  </si>
  <si>
    <t>6620 Dotacje celowe przekazane dla powiatu na inwestycje i zakupy inwestycyjne realizowane na podstawie porozumień (umów) między jednostkami samorządu terytorialnego</t>
  </si>
  <si>
    <t>60016 Drogi publiczne gminne</t>
  </si>
  <si>
    <t>6050 Wydatki inwestycyjne jednostek budżetowych</t>
  </si>
  <si>
    <t>60095 Pozostała działalność</t>
  </si>
  <si>
    <t>4360 Opłaty z tytułu zakupu usług telekomunikacyjnych</t>
  </si>
  <si>
    <t>4500 Pozostałe podatki na rzecz budżetów jednostek samorządu terytorialnego</t>
  </si>
  <si>
    <t>4530 Podatek od towarów i usług (VAT).</t>
  </si>
  <si>
    <t>700 Gospodarka mieszkaniowa</t>
  </si>
  <si>
    <t>70005 Gospodarka gruntami i nieruchomościami</t>
  </si>
  <si>
    <t>70095 Pozostała działalność</t>
  </si>
  <si>
    <t>4480 Podatek od nieruchomości</t>
  </si>
  <si>
    <t>710 Działalność usługowa</t>
  </si>
  <si>
    <t>71004 Plany zagospodarowania przestrzennego</t>
  </si>
  <si>
    <t>71035 Cmentarze</t>
  </si>
  <si>
    <t>750 Administracja publiczna</t>
  </si>
  <si>
    <t>75011 Urzędy wojewódzkie</t>
  </si>
  <si>
    <t>75022 Rady gmin (miast i miast na prawach powiatu)</t>
  </si>
  <si>
    <t xml:space="preserve">3030 Różne wydatki na rzecz osób fizycznych </t>
  </si>
  <si>
    <t>75023 Urzędy gmin (miast i miast na prawach powiatu)</t>
  </si>
  <si>
    <t>4140 Wpłaty na Państwowy Fundusz Rehabilitacji Osób Niepełnosprawnych</t>
  </si>
  <si>
    <t>4170 Wynagrodzenia bezosobowe</t>
  </si>
  <si>
    <t>4220 Zakup środków żywności</t>
  </si>
  <si>
    <t>75075 Promocja jednostek samorządu terytorialnego</t>
  </si>
  <si>
    <t>75095 Pozostała działalność</t>
  </si>
  <si>
    <t>4017 Wynagrodzenia osobowe pracowników</t>
  </si>
  <si>
    <t>4117 Składki na ubezpieczenia społeczne</t>
  </si>
  <si>
    <t>4127 Składki na Fundusz Pracy</t>
  </si>
  <si>
    <t>751 Urzędy naczelnych organów władzy państwowej, kontroli i ochrony prawa oraz sądownictwa</t>
  </si>
  <si>
    <t>75101 Urzędy naczelnych organów władzy państwowej, kontroli i ochrony prawa</t>
  </si>
  <si>
    <t>754 Bezpieczeństwo publiczne i ochrona przeciwpożarowa</t>
  </si>
  <si>
    <t>75404 Komendy wojewódzkie Policji</t>
  </si>
  <si>
    <t>6170 Wpłaty jednostek na państwowy fundusz celowy na finansowanie lub dofinansowanie zadań inwestycyjnych</t>
  </si>
  <si>
    <t>75412 Ochotnicze straże pożarne</t>
  </si>
  <si>
    <t>4230 Zakup leków, wyrobów medycznych i produktów biobójczych</t>
  </si>
  <si>
    <t>6230 Dotacje celowe z budżetu na finansowanie lub dofinansowanie kosztów realizacji inwestycji i zakupów inwestycyjnych jednostek nie zaliczanych do sektora finansów publicznych</t>
  </si>
  <si>
    <t>75414 Obrona cywilna</t>
  </si>
  <si>
    <t>75495 Pozostała działalność</t>
  </si>
  <si>
    <t>756 Dochody od osób prawnych, od osób fizycznych i od innych jednostek nieposiadających osobowości prawnej oraz wydatki związane z ich poborem</t>
  </si>
  <si>
    <t>75616 Wpływy z podatku rolnego, podatku leśnego, podatku od spadków i darowizn, podatku od czynności cywilno-prawnych oraz podatków i opłat lokalnych od osób fizycznych</t>
  </si>
  <si>
    <t>4100 Wynagrodzenia agencyjno-prowizyjne</t>
  </si>
  <si>
    <t>757 Obsługa długu publicznego</t>
  </si>
  <si>
    <t>75702 Obsługa papierów wartościowych, kredytów i pożyczek jednostek samorządu terytorialnego</t>
  </si>
  <si>
    <t>8110 Odsetki od samorządowych papierów wartościowych lub zaciągniętych przez jednostkę samorządu terytorialnego kredytów i pożyczek</t>
  </si>
  <si>
    <t>758 Różne rozliczenia</t>
  </si>
  <si>
    <t>75814 Różne rozliczenia finansowe</t>
  </si>
  <si>
    <t>4600 Kary, odszkodowania i grzywny wypłacane na rzecz osób prawnych i innych jednostek organizacyjnych</t>
  </si>
  <si>
    <t>75818 Rezerwy ogólne i celowe</t>
  </si>
  <si>
    <t>4810 Rezerwy</t>
  </si>
  <si>
    <t>801 Oświata i wychowanie</t>
  </si>
  <si>
    <t>80101 Szkoły podstawowe</t>
  </si>
  <si>
    <t>2540 Dotacja podmiotowa z budżetu dla niepublicznej jednostki systemu oświaty</t>
  </si>
  <si>
    <t>4240 Zakup środków dydaktycznych i książek</t>
  </si>
  <si>
    <t>80103 Oddziały przedszkolne w szkołach podstawowych</t>
  </si>
  <si>
    <t>2310 Dotacje celowe przekazane gminie na zadania bieżące realizowane na podstawie porozumień (umów) między jednostkami samorządu terytorialnego</t>
  </si>
  <si>
    <t xml:space="preserve">80104 Przedszkola </t>
  </si>
  <si>
    <t>80110 Gimnazja</t>
  </si>
  <si>
    <t>80113 Dowożenie uczniów do szkół</t>
  </si>
  <si>
    <t>80130 Szkoły zawodowe</t>
  </si>
  <si>
    <t>80146 Dokształcanie i doskonalenie nauczycieli</t>
  </si>
  <si>
    <t>80148 Stołówki szkolne i przedszkolne</t>
  </si>
  <si>
    <t>80150 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</si>
  <si>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80195 Pozostała działalność</t>
  </si>
  <si>
    <t>4019 Wynagrodzenia osobowe pracowników</t>
  </si>
  <si>
    <t>4119 Składki na ubezpieczenia społeczne</t>
  </si>
  <si>
    <t>4129 Składki na Fundusz Pracy</t>
  </si>
  <si>
    <t>4177 Wynagrodzenia bezosobowe</t>
  </si>
  <si>
    <t>4179 Wynagrodzenia bezosobowe</t>
  </si>
  <si>
    <t>4217 Zakup materiałów i wyposażenia</t>
  </si>
  <si>
    <t>4219 Zakup materiałów i wyposażenia</t>
  </si>
  <si>
    <t>4307 Zakup usług pozostałych</t>
  </si>
  <si>
    <t>4309 Zakup usług pozostałych</t>
  </si>
  <si>
    <t xml:space="preserve">4707 Szkolenia pracowników niebędących członkami korpusu służby cywilnej </t>
  </si>
  <si>
    <t xml:space="preserve">4709 Szkolenia pracowników niebędących członkami korpusu służby cywilnej </t>
  </si>
  <si>
    <t>6257 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</si>
  <si>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6259 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</si>
  <si>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851 Ochrona zdrowia</t>
  </si>
  <si>
    <t>85153 Zwalczanie narkomanii</t>
  </si>
  <si>
    <t>85154 Przeciwdziałanie alkoholizmowi</t>
  </si>
  <si>
    <t>85195 Pozostała działalność</t>
  </si>
  <si>
    <t>2560 Dotacja podmiotowa z budżetu dla samodzielnego publicznego zakładu opieki zdrowotnej utworzonego przez jednostkę samorządu terytorialnego</t>
  </si>
  <si>
    <t>852 Pomoc społeczna</t>
  </si>
  <si>
    <t>85203 Ośrodki wsparcia</t>
  </si>
  <si>
    <t>85213 Składki na ubezpieczenie zdrowotne opłacane za osoby pobierające niektóre świadczenia z pomocy społecznej, niektóre świadczenia rodzinne oraz za osoby uczestniczące w zajęciach w centrum integracji społecznej.</t>
  </si>
  <si>
    <t>4130 Składki na ubezpieczenie zdrowotne</t>
  </si>
  <si>
    <t>85214 Zasiłki okresowe, celowe i pomoc w naturze oraz składki na ubezpieczenia emerytalne i rentowe</t>
  </si>
  <si>
    <t>3110 Świadczenia społeczne</t>
  </si>
  <si>
    <t>4330 Zakup usług przez jednostki samorządu terytorialnego od innych jednostek samorządu terytorialnego</t>
  </si>
  <si>
    <t>85215 Dodatki mieszkaniowe</t>
  </si>
  <si>
    <t>85216 Zasiłki stałe</t>
  </si>
  <si>
    <t>2910 Zwrot dotacji oraz płatności wykorzystanych niezgodnie z przeznaczeniem lub wykorzystanych z naruszeniem procedur, o których mowa w art. 184 ustawy, pobranych nienależnie lub w nadmiernej wysokości</t>
  </si>
  <si>
    <t>85219 Ośrodki pomocy społecznej</t>
  </si>
  <si>
    <t>85228 Usługi opiekuńcze i specjalistyczne usługi opiekuńcze</t>
  </si>
  <si>
    <t>85230 Pomoc w zakresie dożywiania</t>
  </si>
  <si>
    <t>85295 Pozostała działalność</t>
  </si>
  <si>
    <t>854 Edukacyjna opieka wychowawcza</t>
  </si>
  <si>
    <t>85401 Świetlice szkolne</t>
  </si>
  <si>
    <t>85415 Pomoc materialna dla uczniów o charakterze socjalnym</t>
  </si>
  <si>
    <t>3240 Stypendia dla uczniów</t>
  </si>
  <si>
    <t>855 Rodzina</t>
  </si>
  <si>
    <t>85501 Świadczenie wychowawcze</t>
  </si>
  <si>
    <t xml:space="preserve">85502 Świadczenia rodzinne, świadczenie z funduszu alimentacyjnego oraz składki na ubezpieczenia emerytalne i rentowe z ubezpieczenia społecznego
</t>
  </si>
  <si>
    <t>85503 Karta Dużej Rodziny</t>
  </si>
  <si>
    <t>85504 Wspieranie rodziny</t>
  </si>
  <si>
    <t>85508 Rodziny zastępcze</t>
  </si>
  <si>
    <t>900 Gospodarka komunalna i ochrona środowiska</t>
  </si>
  <si>
    <t>90001 Gospodarka ściekowa i ochrona wód</t>
  </si>
  <si>
    <t>90002 Gospodarka odpadami</t>
  </si>
  <si>
    <t>90003 Oczyszczanie miast i wsi</t>
  </si>
  <si>
    <t>90004 Utrzymanie zieleni w miastach i gminach</t>
  </si>
  <si>
    <t>90015 Oświetlenie ulic, placów i dróg</t>
  </si>
  <si>
    <t>90095 Pozostała działalność</t>
  </si>
  <si>
    <t>921 Kultura i ochrona dziedzictwa narodowego</t>
  </si>
  <si>
    <t>92109 Domy i ośrodki kultury, świetlice i kluby</t>
  </si>
  <si>
    <t>2480 Dotacja podmiotowa z budżetu dla samorządowej instytucji kultury</t>
  </si>
  <si>
    <t>92116 Biblioteki</t>
  </si>
  <si>
    <t>92195 Pozostała działalność</t>
  </si>
  <si>
    <t>2820 Dotacja celowa z budżetu na finansowanie lub dofinansowanie zadań zleconych do realizacji stowarzyszeniom</t>
  </si>
  <si>
    <t>926 Kultura fizyczna</t>
  </si>
  <si>
    <t>92601 Obiekty sportowe</t>
  </si>
  <si>
    <t>92605 Zadania w zakresie kultury fizycznej</t>
  </si>
  <si>
    <t xml:space="preserve">INFORMACJA O WYKONANIU PLANU WYDATKÓW za I półrocze 2017 r. </t>
  </si>
  <si>
    <t xml:space="preserve">Wykonanie </t>
  </si>
  <si>
    <t xml:space="preserve">INFORMACJA O WYKONANIU PLANU WYDATKÓW na zadania zlecone za         I półrocze 2017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</si>
</sst>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19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0" fillId="33" borderId="10" xfId="0" applyFill="1" applyBorder="1" applyAlignment="1" applyProtection="1">
      <alignment horizontal="left" vertical="center" wrapText="1" shrinkToFit="1"/>
      <protection locked="0"/>
    </xf>
    <xf numFmtId="0" fontId="0" fillId="33" borderId="11" xfId="0" applyFill="1" applyBorder="1" applyAlignment="1" applyProtection="1">
      <alignment horizontal="center" vertical="center" wrapText="1" shrinkToFit="1"/>
      <protection locked="0"/>
    </xf>
    <xf numFmtId="0" fontId="0" fillId="33" borderId="12" xfId="0" applyFill="1" applyBorder="1" applyAlignment="1" applyProtection="1">
      <alignment horizontal="center" vertical="center" wrapText="1" shrinkToFit="1"/>
      <protection locked="0"/>
    </xf>
    <xf numFmtId="0" fontId="0" fillId="33" borderId="13" xfId="0" applyFill="1" applyBorder="1" applyAlignment="1" applyProtection="1">
      <alignment horizontal="center" vertical="center" wrapText="1" shrinkToFit="1"/>
      <protection locked="0"/>
    </xf>
    <xf numFmtId="0" fontId="5" fillId="34" borderId="14" xfId="0" applyFont="1" applyFill="1" applyBorder="1" applyAlignment="1" applyProtection="1">
      <alignment horizontal="left" vertical="center" wrapText="1" shrinkToFit="1"/>
      <protection locked="0"/>
    </xf>
    <xf numFmtId="0" fontId="5" fillId="35" borderId="14" xfId="0" applyFont="1" applyFill="1" applyBorder="1" applyAlignment="1" applyProtection="1">
      <alignment horizontal="left" vertical="center" wrapText="1" indent="2" shrinkToFit="1"/>
      <protection locked="0"/>
    </xf>
    <xf numFmtId="0" fontId="5" fillId="36" borderId="14" xfId="0" applyFont="1" applyFill="1" applyBorder="1" applyAlignment="1" applyProtection="1">
      <alignment horizontal="left" vertical="center" wrapText="1" indent="4" shrinkToFit="1"/>
      <protection locked="0"/>
    </xf>
    <xf numFmtId="4" fontId="5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6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10" fontId="5" fillId="37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0"/>
  <sheetViews>
    <sheetView showGridLines="0" zoomScaleSheetLayoutView="67" zoomScalePageLayoutView="0" workbookViewId="0" topLeftCell="A1">
      <selection activeCell="B11" sqref="B11"/>
    </sheetView>
  </sheetViews>
  <sheetFormatPr defaultColWidth="9.33203125" defaultRowHeight="12.75"/>
  <cols>
    <col min="1" max="1" width="9.5" style="0" customWidth="1"/>
    <col min="2" max="2" width="75.5" style="0" customWidth="1"/>
    <col min="3" max="3" width="19.5" style="0" customWidth="1"/>
    <col min="4" max="4" width="21.33203125" style="0" customWidth="1"/>
    <col min="5" max="5" width="19.16015625" style="0" customWidth="1"/>
    <col min="6" max="6" width="12.83203125" style="0" customWidth="1"/>
  </cols>
  <sheetData>
    <row r="1" spans="1:7" ht="31.5" customHeight="1">
      <c r="A1" s="15"/>
      <c r="B1" s="16" t="s">
        <v>151</v>
      </c>
      <c r="C1" s="16"/>
      <c r="D1" s="16"/>
      <c r="E1" s="16"/>
      <c r="F1" s="16"/>
      <c r="G1" s="1"/>
    </row>
    <row r="2" spans="2:7" ht="15" customHeight="1">
      <c r="B2" s="2"/>
      <c r="C2" s="17"/>
      <c r="D2" s="17"/>
      <c r="E2" s="17"/>
      <c r="F2" s="17"/>
      <c r="G2" s="1"/>
    </row>
    <row r="3" spans="2:7" ht="15" customHeight="1">
      <c r="B3" s="2"/>
      <c r="C3" s="17"/>
      <c r="D3" s="17"/>
      <c r="E3" s="17"/>
      <c r="F3" s="17"/>
      <c r="G3" s="1"/>
    </row>
    <row r="4" spans="2:7" ht="15" customHeight="1" thickBot="1">
      <c r="B4" s="2"/>
      <c r="C4" s="17"/>
      <c r="D4" s="17"/>
      <c r="E4" s="17"/>
      <c r="F4" s="17"/>
      <c r="G4" s="1"/>
    </row>
    <row r="5" spans="2:6" ht="31.5" customHeight="1">
      <c r="B5" s="3" t="s">
        <v>0</v>
      </c>
      <c r="C5" s="4" t="s">
        <v>1</v>
      </c>
      <c r="D5" s="5" t="s">
        <v>2</v>
      </c>
      <c r="E5" s="5" t="s">
        <v>152</v>
      </c>
      <c r="F5" s="6" t="s">
        <v>3</v>
      </c>
    </row>
    <row r="6" spans="2:6" ht="31.5" customHeight="1">
      <c r="B6" s="7" t="s">
        <v>4</v>
      </c>
      <c r="C6" s="10">
        <v>150435</v>
      </c>
      <c r="D6" s="10">
        <v>531443.76</v>
      </c>
      <c r="E6" s="10">
        <f>E7+E9</f>
        <v>436854</v>
      </c>
      <c r="F6" s="14">
        <f>E6/D6</f>
        <v>0.8220136030950858</v>
      </c>
    </row>
    <row r="7" spans="2:6" ht="31.5" customHeight="1">
      <c r="B7" s="8" t="s">
        <v>5</v>
      </c>
      <c r="C7" s="11">
        <v>10435</v>
      </c>
      <c r="D7" s="11">
        <v>10435</v>
      </c>
      <c r="E7" s="11">
        <f>E8</f>
        <v>6506.5</v>
      </c>
      <c r="F7" s="14">
        <f aca="true" t="shared" si="0" ref="F7:F70">E7/D7</f>
        <v>0.623526593195975</v>
      </c>
    </row>
    <row r="8" spans="2:6" ht="31.5" customHeight="1">
      <c r="B8" s="9" t="s">
        <v>6</v>
      </c>
      <c r="C8" s="12">
        <v>10435</v>
      </c>
      <c r="D8" s="12">
        <v>10435</v>
      </c>
      <c r="E8" s="12">
        <v>6506.5</v>
      </c>
      <c r="F8" s="14">
        <f t="shared" si="0"/>
        <v>0.623526593195975</v>
      </c>
    </row>
    <row r="9" spans="2:6" ht="31.5" customHeight="1">
      <c r="B9" s="8" t="s">
        <v>7</v>
      </c>
      <c r="C9" s="11">
        <v>140000</v>
      </c>
      <c r="D9" s="11">
        <v>521008.76</v>
      </c>
      <c r="E9" s="11">
        <f>SUM(E10:E12)</f>
        <v>430347.5</v>
      </c>
      <c r="F9" s="14">
        <f t="shared" si="0"/>
        <v>0.8259889910488261</v>
      </c>
    </row>
    <row r="10" spans="2:6" ht="31.5" customHeight="1">
      <c r="B10" s="9" t="s">
        <v>8</v>
      </c>
      <c r="C10" s="12">
        <v>20000</v>
      </c>
      <c r="D10" s="12">
        <v>23666.84</v>
      </c>
      <c r="E10" s="12">
        <v>3666.84</v>
      </c>
      <c r="F10" s="14">
        <f t="shared" si="0"/>
        <v>0.1549357666676244</v>
      </c>
    </row>
    <row r="11" spans="2:6" ht="31.5" customHeight="1">
      <c r="B11" s="9" t="s">
        <v>9</v>
      </c>
      <c r="C11" s="12">
        <v>120000</v>
      </c>
      <c r="D11" s="12">
        <v>114000</v>
      </c>
      <c r="E11" s="12">
        <v>43338.74</v>
      </c>
      <c r="F11" s="14">
        <f t="shared" si="0"/>
        <v>0.38016438596491225</v>
      </c>
    </row>
    <row r="12" spans="2:6" ht="31.5" customHeight="1">
      <c r="B12" s="9" t="s">
        <v>10</v>
      </c>
      <c r="C12" s="12">
        <v>0</v>
      </c>
      <c r="D12" s="12">
        <v>383341.92</v>
      </c>
      <c r="E12" s="12">
        <v>383341.92</v>
      </c>
      <c r="F12" s="14">
        <f t="shared" si="0"/>
        <v>1</v>
      </c>
    </row>
    <row r="13" spans="2:6" ht="31.5" customHeight="1">
      <c r="B13" s="7" t="s">
        <v>11</v>
      </c>
      <c r="C13" s="10">
        <v>481464</v>
      </c>
      <c r="D13" s="10">
        <v>488464</v>
      </c>
      <c r="E13" s="10">
        <f>E14</f>
        <v>267204.16</v>
      </c>
      <c r="F13" s="14">
        <f t="shared" si="0"/>
        <v>0.5470293818991778</v>
      </c>
    </row>
    <row r="14" spans="2:6" ht="31.5" customHeight="1">
      <c r="B14" s="8" t="s">
        <v>12</v>
      </c>
      <c r="C14" s="11">
        <v>481464</v>
      </c>
      <c r="D14" s="11">
        <v>488464</v>
      </c>
      <c r="E14" s="11">
        <f>SUM(E15:E31)</f>
        <v>267204.16</v>
      </c>
      <c r="F14" s="14">
        <f t="shared" si="0"/>
        <v>0.5470293818991778</v>
      </c>
    </row>
    <row r="15" spans="2:6" ht="31.5" customHeight="1">
      <c r="B15" s="9" t="s">
        <v>13</v>
      </c>
      <c r="C15" s="12">
        <v>4000</v>
      </c>
      <c r="D15" s="12">
        <v>4000</v>
      </c>
      <c r="E15" s="12">
        <v>509.34</v>
      </c>
      <c r="F15" s="14">
        <f t="shared" si="0"/>
        <v>0.127335</v>
      </c>
    </row>
    <row r="16" spans="2:6" ht="31.5" customHeight="1">
      <c r="B16" s="9" t="s">
        <v>14</v>
      </c>
      <c r="C16" s="12">
        <v>106500</v>
      </c>
      <c r="D16" s="12">
        <v>106500</v>
      </c>
      <c r="E16" s="12">
        <v>64795.95</v>
      </c>
      <c r="F16" s="14">
        <f t="shared" si="0"/>
        <v>0.608412676056338</v>
      </c>
    </row>
    <row r="17" spans="2:6" ht="31.5" customHeight="1">
      <c r="B17" s="9" t="s">
        <v>15</v>
      </c>
      <c r="C17" s="12">
        <v>8000</v>
      </c>
      <c r="D17" s="12">
        <v>8000</v>
      </c>
      <c r="E17" s="12">
        <v>5573.04</v>
      </c>
      <c r="F17" s="14">
        <f t="shared" si="0"/>
        <v>0.69663</v>
      </c>
    </row>
    <row r="18" spans="2:6" ht="31.5" customHeight="1">
      <c r="B18" s="9" t="s">
        <v>16</v>
      </c>
      <c r="C18" s="12">
        <v>20291</v>
      </c>
      <c r="D18" s="12">
        <v>20291</v>
      </c>
      <c r="E18" s="12">
        <v>9527.07</v>
      </c>
      <c r="F18" s="14">
        <f t="shared" si="0"/>
        <v>0.46952195554679416</v>
      </c>
    </row>
    <row r="19" spans="2:6" ht="31.5" customHeight="1">
      <c r="B19" s="9" t="s">
        <v>17</v>
      </c>
      <c r="C19" s="12">
        <v>2000</v>
      </c>
      <c r="D19" s="12">
        <v>2000</v>
      </c>
      <c r="E19" s="12">
        <v>483.53</v>
      </c>
      <c r="F19" s="14">
        <f t="shared" si="0"/>
        <v>0.24176499999999998</v>
      </c>
    </row>
    <row r="20" spans="2:6" ht="31.5" customHeight="1">
      <c r="B20" s="9" t="s">
        <v>8</v>
      </c>
      <c r="C20" s="12">
        <v>30000</v>
      </c>
      <c r="D20" s="12">
        <v>30000</v>
      </c>
      <c r="E20" s="12">
        <v>16210.75</v>
      </c>
      <c r="F20" s="14">
        <f t="shared" si="0"/>
        <v>0.5403583333333334</v>
      </c>
    </row>
    <row r="21" spans="2:6" ht="31.5" customHeight="1">
      <c r="B21" s="9" t="s">
        <v>18</v>
      </c>
      <c r="C21" s="12">
        <v>150000</v>
      </c>
      <c r="D21" s="12">
        <v>150000</v>
      </c>
      <c r="E21" s="12">
        <v>58151.56</v>
      </c>
      <c r="F21" s="14">
        <f t="shared" si="0"/>
        <v>0.3876770666666666</v>
      </c>
    </row>
    <row r="22" spans="2:6" ht="31.5" customHeight="1">
      <c r="B22" s="9" t="s">
        <v>19</v>
      </c>
      <c r="C22" s="12">
        <v>10000</v>
      </c>
      <c r="D22" s="12">
        <v>10000</v>
      </c>
      <c r="E22" s="12">
        <v>184.5</v>
      </c>
      <c r="F22" s="14">
        <f t="shared" si="0"/>
        <v>0.01845</v>
      </c>
    </row>
    <row r="23" spans="2:6" ht="31.5" customHeight="1">
      <c r="B23" s="9" t="s">
        <v>20</v>
      </c>
      <c r="C23" s="12">
        <v>300</v>
      </c>
      <c r="D23" s="12">
        <v>300</v>
      </c>
      <c r="E23" s="12">
        <v>0</v>
      </c>
      <c r="F23" s="14">
        <f t="shared" si="0"/>
        <v>0</v>
      </c>
    </row>
    <row r="24" spans="2:6" ht="31.5" customHeight="1">
      <c r="B24" s="9" t="s">
        <v>9</v>
      </c>
      <c r="C24" s="12">
        <v>20000</v>
      </c>
      <c r="D24" s="12">
        <v>20000</v>
      </c>
      <c r="E24" s="12">
        <v>7885.17</v>
      </c>
      <c r="F24" s="14">
        <f t="shared" si="0"/>
        <v>0.3942585</v>
      </c>
    </row>
    <row r="25" spans="2:6" ht="31.5" customHeight="1">
      <c r="B25" s="9" t="s">
        <v>21</v>
      </c>
      <c r="C25" s="12">
        <v>10000</v>
      </c>
      <c r="D25" s="12">
        <v>10000</v>
      </c>
      <c r="E25" s="12">
        <v>9102</v>
      </c>
      <c r="F25" s="14">
        <f t="shared" si="0"/>
        <v>0.9102</v>
      </c>
    </row>
    <row r="26" spans="2:6" ht="31.5" customHeight="1">
      <c r="B26" s="9" t="s">
        <v>22</v>
      </c>
      <c r="C26" s="12">
        <v>10000</v>
      </c>
      <c r="D26" s="12">
        <v>10000</v>
      </c>
      <c r="E26" s="12">
        <v>3977.52</v>
      </c>
      <c r="F26" s="14">
        <f t="shared" si="0"/>
        <v>0.397752</v>
      </c>
    </row>
    <row r="27" spans="2:6" ht="31.5" customHeight="1">
      <c r="B27" s="9" t="s">
        <v>10</v>
      </c>
      <c r="C27" s="12">
        <v>40000</v>
      </c>
      <c r="D27" s="12">
        <v>40000</v>
      </c>
      <c r="E27" s="12">
        <v>36463.63</v>
      </c>
      <c r="F27" s="14">
        <f t="shared" si="0"/>
        <v>0.9115907499999999</v>
      </c>
    </row>
    <row r="28" spans="2:6" ht="31.5" customHeight="1">
      <c r="B28" s="9" t="s">
        <v>23</v>
      </c>
      <c r="C28" s="12">
        <v>3600</v>
      </c>
      <c r="D28" s="12">
        <v>3600</v>
      </c>
      <c r="E28" s="12">
        <v>2667.75</v>
      </c>
      <c r="F28" s="14">
        <f t="shared" si="0"/>
        <v>0.7410416666666667</v>
      </c>
    </row>
    <row r="29" spans="2:6" ht="31.5" customHeight="1">
      <c r="B29" s="9" t="s">
        <v>24</v>
      </c>
      <c r="C29" s="12">
        <v>51273</v>
      </c>
      <c r="D29" s="12">
        <v>51273</v>
      </c>
      <c r="E29" s="12">
        <v>51272.35</v>
      </c>
      <c r="F29" s="14">
        <f t="shared" si="0"/>
        <v>0.9999873227624676</v>
      </c>
    </row>
    <row r="30" spans="2:6" ht="31.5" customHeight="1">
      <c r="B30" s="9" t="s">
        <v>25</v>
      </c>
      <c r="C30" s="12">
        <v>500</v>
      </c>
      <c r="D30" s="12">
        <v>500</v>
      </c>
      <c r="E30" s="12">
        <v>400</v>
      </c>
      <c r="F30" s="14">
        <f t="shared" si="0"/>
        <v>0.8</v>
      </c>
    </row>
    <row r="31" spans="2:6" ht="31.5" customHeight="1">
      <c r="B31" s="9" t="s">
        <v>26</v>
      </c>
      <c r="C31" s="12">
        <v>15000</v>
      </c>
      <c r="D31" s="12">
        <v>22000</v>
      </c>
      <c r="E31" s="12">
        <v>0</v>
      </c>
      <c r="F31" s="14">
        <f t="shared" si="0"/>
        <v>0</v>
      </c>
    </row>
    <row r="32" spans="2:6" ht="31.5" customHeight="1">
      <c r="B32" s="7" t="s">
        <v>27</v>
      </c>
      <c r="C32" s="10">
        <v>2987436</v>
      </c>
      <c r="D32" s="10">
        <v>5641257.05</v>
      </c>
      <c r="E32" s="10">
        <f>E33+E38+E42</f>
        <v>619667.8099999999</v>
      </c>
      <c r="F32" s="14">
        <f t="shared" si="0"/>
        <v>0.109845696536732</v>
      </c>
    </row>
    <row r="33" spans="2:6" ht="31.5" customHeight="1">
      <c r="B33" s="8" t="s">
        <v>28</v>
      </c>
      <c r="C33" s="11">
        <v>767247</v>
      </c>
      <c r="D33" s="11">
        <v>802247</v>
      </c>
      <c r="E33" s="11">
        <f>SUM(E34:E37)</f>
        <v>45984.77</v>
      </c>
      <c r="F33" s="14">
        <f t="shared" si="0"/>
        <v>0.05731996504817095</v>
      </c>
    </row>
    <row r="34" spans="2:6" ht="37.5" customHeight="1">
      <c r="B34" s="9" t="s">
        <v>29</v>
      </c>
      <c r="C34" s="12">
        <v>0</v>
      </c>
      <c r="D34" s="12">
        <v>5000</v>
      </c>
      <c r="E34" s="12">
        <v>0</v>
      </c>
      <c r="F34" s="14">
        <f t="shared" si="0"/>
        <v>0</v>
      </c>
    </row>
    <row r="35" spans="2:6" ht="31.5" customHeight="1">
      <c r="B35" s="9" t="s">
        <v>9</v>
      </c>
      <c r="C35" s="12">
        <v>50000</v>
      </c>
      <c r="D35" s="12">
        <v>50000</v>
      </c>
      <c r="E35" s="12">
        <v>45984.77</v>
      </c>
      <c r="F35" s="14">
        <f t="shared" si="0"/>
        <v>0.9196953999999999</v>
      </c>
    </row>
    <row r="36" spans="2:6" ht="39.75" customHeight="1">
      <c r="B36" s="9" t="s">
        <v>30</v>
      </c>
      <c r="C36" s="12">
        <v>717247</v>
      </c>
      <c r="D36" s="12">
        <v>717247</v>
      </c>
      <c r="E36" s="12">
        <v>0</v>
      </c>
      <c r="F36" s="14">
        <f t="shared" si="0"/>
        <v>0</v>
      </c>
    </row>
    <row r="37" spans="2:6" ht="39.75" customHeight="1">
      <c r="B37" s="9" t="s">
        <v>31</v>
      </c>
      <c r="C37" s="12">
        <v>0</v>
      </c>
      <c r="D37" s="12">
        <v>30000</v>
      </c>
      <c r="E37" s="12">
        <v>0</v>
      </c>
      <c r="F37" s="14">
        <f t="shared" si="0"/>
        <v>0</v>
      </c>
    </row>
    <row r="38" spans="2:6" ht="31.5" customHeight="1">
      <c r="B38" s="8" t="s">
        <v>32</v>
      </c>
      <c r="C38" s="11">
        <v>1203675</v>
      </c>
      <c r="D38" s="11">
        <v>3829496.05</v>
      </c>
      <c r="E38" s="11">
        <f>SUM(E39:E41)</f>
        <v>69176.65</v>
      </c>
      <c r="F38" s="14">
        <f t="shared" si="0"/>
        <v>0.018064165388028013</v>
      </c>
    </row>
    <row r="39" spans="2:6" ht="31.5" customHeight="1">
      <c r="B39" s="9" t="s">
        <v>8</v>
      </c>
      <c r="C39" s="12">
        <v>230273</v>
      </c>
      <c r="D39" s="12">
        <v>266900.05</v>
      </c>
      <c r="E39" s="12">
        <v>33995.65</v>
      </c>
      <c r="F39" s="14">
        <f t="shared" si="0"/>
        <v>0.1273722129313951</v>
      </c>
    </row>
    <row r="40" spans="2:6" ht="31.5" customHeight="1">
      <c r="B40" s="9" t="s">
        <v>9</v>
      </c>
      <c r="C40" s="12">
        <v>2500</v>
      </c>
      <c r="D40" s="12">
        <v>2500</v>
      </c>
      <c r="E40" s="12">
        <v>2500</v>
      </c>
      <c r="F40" s="14">
        <f t="shared" si="0"/>
        <v>1</v>
      </c>
    </row>
    <row r="41" spans="2:6" ht="31.5" customHeight="1">
      <c r="B41" s="9" t="s">
        <v>33</v>
      </c>
      <c r="C41" s="12">
        <v>970902</v>
      </c>
      <c r="D41" s="12">
        <v>3560096</v>
      </c>
      <c r="E41" s="12">
        <v>32681</v>
      </c>
      <c r="F41" s="14">
        <f t="shared" si="0"/>
        <v>0.009179808634373905</v>
      </c>
    </row>
    <row r="42" spans="2:6" ht="31.5" customHeight="1">
      <c r="B42" s="8" t="s">
        <v>34</v>
      </c>
      <c r="C42" s="11">
        <v>1016514</v>
      </c>
      <c r="D42" s="11">
        <v>1009514</v>
      </c>
      <c r="E42" s="11">
        <f>SUM(E43:E62)</f>
        <v>504506.38999999996</v>
      </c>
      <c r="F42" s="14">
        <f t="shared" si="0"/>
        <v>0.4997517518330602</v>
      </c>
    </row>
    <row r="43" spans="2:6" ht="31.5" customHeight="1">
      <c r="B43" s="9" t="s">
        <v>13</v>
      </c>
      <c r="C43" s="12">
        <v>10000</v>
      </c>
      <c r="D43" s="12">
        <v>10000</v>
      </c>
      <c r="E43" s="12">
        <v>3011.91</v>
      </c>
      <c r="F43" s="14">
        <f t="shared" si="0"/>
        <v>0.301191</v>
      </c>
    </row>
    <row r="44" spans="2:6" ht="31.5" customHeight="1">
      <c r="B44" s="9" t="s">
        <v>14</v>
      </c>
      <c r="C44" s="12">
        <v>474000</v>
      </c>
      <c r="D44" s="12">
        <v>474000</v>
      </c>
      <c r="E44" s="12">
        <v>227671.19</v>
      </c>
      <c r="F44" s="14">
        <f t="shared" si="0"/>
        <v>0.48031896624472575</v>
      </c>
    </row>
    <row r="45" spans="2:6" ht="31.5" customHeight="1">
      <c r="B45" s="9" t="s">
        <v>15</v>
      </c>
      <c r="C45" s="12">
        <v>35462</v>
      </c>
      <c r="D45" s="12">
        <v>35462</v>
      </c>
      <c r="E45" s="12">
        <v>22705.27</v>
      </c>
      <c r="F45" s="14">
        <f t="shared" si="0"/>
        <v>0.6402704303197789</v>
      </c>
    </row>
    <row r="46" spans="2:6" ht="31.5" customHeight="1">
      <c r="B46" s="9" t="s">
        <v>16</v>
      </c>
      <c r="C46" s="12">
        <v>90300</v>
      </c>
      <c r="D46" s="12">
        <v>90300</v>
      </c>
      <c r="E46" s="12">
        <v>44430.68</v>
      </c>
      <c r="F46" s="14">
        <f t="shared" si="0"/>
        <v>0.4920341085271318</v>
      </c>
    </row>
    <row r="47" spans="2:6" ht="31.5" customHeight="1">
      <c r="B47" s="9" t="s">
        <v>17</v>
      </c>
      <c r="C47" s="12">
        <v>11452</v>
      </c>
      <c r="D47" s="12">
        <v>11452</v>
      </c>
      <c r="E47" s="12">
        <v>4560.29</v>
      </c>
      <c r="F47" s="14">
        <f t="shared" si="0"/>
        <v>0.39820904645476773</v>
      </c>
    </row>
    <row r="48" spans="2:6" ht="31.5" customHeight="1">
      <c r="B48" s="9" t="s">
        <v>8</v>
      </c>
      <c r="C48" s="12">
        <v>143000</v>
      </c>
      <c r="D48" s="12">
        <v>143000</v>
      </c>
      <c r="E48" s="12">
        <v>86233.69</v>
      </c>
      <c r="F48" s="14">
        <f t="shared" si="0"/>
        <v>0.6030327972027972</v>
      </c>
    </row>
    <row r="49" spans="2:6" ht="31.5" customHeight="1">
      <c r="B49" s="9" t="s">
        <v>18</v>
      </c>
      <c r="C49" s="12">
        <v>12000</v>
      </c>
      <c r="D49" s="12">
        <v>12000</v>
      </c>
      <c r="E49" s="12">
        <v>5670.97</v>
      </c>
      <c r="F49" s="14">
        <f t="shared" si="0"/>
        <v>0.47258083333333334</v>
      </c>
    </row>
    <row r="50" spans="2:6" ht="31.5" customHeight="1">
      <c r="B50" s="9" t="s">
        <v>19</v>
      </c>
      <c r="C50" s="12">
        <v>15000</v>
      </c>
      <c r="D50" s="12">
        <v>15000</v>
      </c>
      <c r="E50" s="12">
        <v>0</v>
      </c>
      <c r="F50" s="14">
        <f t="shared" si="0"/>
        <v>0</v>
      </c>
    </row>
    <row r="51" spans="2:6" ht="31.5" customHeight="1">
      <c r="B51" s="9" t="s">
        <v>20</v>
      </c>
      <c r="C51" s="12">
        <v>1000</v>
      </c>
      <c r="D51" s="12">
        <v>1000</v>
      </c>
      <c r="E51" s="12">
        <v>0</v>
      </c>
      <c r="F51" s="14">
        <f t="shared" si="0"/>
        <v>0</v>
      </c>
    </row>
    <row r="52" spans="2:6" ht="31.5" customHeight="1">
      <c r="B52" s="9" t="s">
        <v>9</v>
      </c>
      <c r="C52" s="12">
        <v>30000</v>
      </c>
      <c r="D52" s="12">
        <v>30000</v>
      </c>
      <c r="E52" s="12">
        <v>12386.97</v>
      </c>
      <c r="F52" s="14">
        <f t="shared" si="0"/>
        <v>0.41289899999999996</v>
      </c>
    </row>
    <row r="53" spans="2:6" ht="31.5" customHeight="1">
      <c r="B53" s="9" t="s">
        <v>35</v>
      </c>
      <c r="C53" s="12">
        <v>3000</v>
      </c>
      <c r="D53" s="12">
        <v>3000</v>
      </c>
      <c r="E53" s="12">
        <v>1437.58</v>
      </c>
      <c r="F53" s="14">
        <f t="shared" si="0"/>
        <v>0.4791933333333333</v>
      </c>
    </row>
    <row r="54" spans="2:6" ht="31.5" customHeight="1">
      <c r="B54" s="9" t="s">
        <v>21</v>
      </c>
      <c r="C54" s="12">
        <v>1000</v>
      </c>
      <c r="D54" s="12">
        <v>1000</v>
      </c>
      <c r="E54" s="12">
        <v>0</v>
      </c>
      <c r="F54" s="14">
        <f t="shared" si="0"/>
        <v>0</v>
      </c>
    </row>
    <row r="55" spans="2:6" ht="31.5" customHeight="1">
      <c r="B55" s="9" t="s">
        <v>22</v>
      </c>
      <c r="C55" s="12">
        <v>7000</v>
      </c>
      <c r="D55" s="12">
        <v>7000</v>
      </c>
      <c r="E55" s="12">
        <v>2099.19</v>
      </c>
      <c r="F55" s="14">
        <f t="shared" si="0"/>
        <v>0.2998842857142857</v>
      </c>
    </row>
    <row r="56" spans="2:6" ht="31.5" customHeight="1">
      <c r="B56" s="9" t="s">
        <v>10</v>
      </c>
      <c r="C56" s="12">
        <v>10000</v>
      </c>
      <c r="D56" s="12">
        <v>10000</v>
      </c>
      <c r="E56" s="12">
        <v>8557</v>
      </c>
      <c r="F56" s="14">
        <f t="shared" si="0"/>
        <v>0.8557</v>
      </c>
    </row>
    <row r="57" spans="2:6" ht="31.5" customHeight="1">
      <c r="B57" s="9" t="s">
        <v>23</v>
      </c>
      <c r="C57" s="12">
        <v>16500</v>
      </c>
      <c r="D57" s="12">
        <v>16500</v>
      </c>
      <c r="E57" s="12">
        <v>11799.32</v>
      </c>
      <c r="F57" s="14">
        <f t="shared" si="0"/>
        <v>0.715110303030303</v>
      </c>
    </row>
    <row r="58" spans="2:6" ht="31.5" customHeight="1">
      <c r="B58" s="9" t="s">
        <v>36</v>
      </c>
      <c r="C58" s="12">
        <v>2800</v>
      </c>
      <c r="D58" s="12">
        <v>2800</v>
      </c>
      <c r="E58" s="12">
        <v>2042</v>
      </c>
      <c r="F58" s="14">
        <f t="shared" si="0"/>
        <v>0.7292857142857143</v>
      </c>
    </row>
    <row r="59" spans="2:6" ht="31.5" customHeight="1">
      <c r="B59" s="9" t="s">
        <v>37</v>
      </c>
      <c r="C59" s="12">
        <v>95000</v>
      </c>
      <c r="D59" s="12">
        <v>82000</v>
      </c>
      <c r="E59" s="12">
        <v>20448.33</v>
      </c>
      <c r="F59" s="14">
        <f t="shared" si="0"/>
        <v>0.2493698780487805</v>
      </c>
    </row>
    <row r="60" spans="2:6" ht="31.5" customHeight="1">
      <c r="B60" s="9" t="s">
        <v>25</v>
      </c>
      <c r="C60" s="12">
        <v>1000</v>
      </c>
      <c r="D60" s="12">
        <v>1000</v>
      </c>
      <c r="E60" s="12">
        <v>400</v>
      </c>
      <c r="F60" s="14">
        <f t="shared" si="0"/>
        <v>0.4</v>
      </c>
    </row>
    <row r="61" spans="2:6" ht="31.5" customHeight="1">
      <c r="B61" s="9" t="s">
        <v>33</v>
      </c>
      <c r="C61" s="12">
        <v>0</v>
      </c>
      <c r="D61" s="12">
        <v>6000</v>
      </c>
      <c r="E61" s="12">
        <v>0</v>
      </c>
      <c r="F61" s="14">
        <f t="shared" si="0"/>
        <v>0</v>
      </c>
    </row>
    <row r="62" spans="2:6" ht="31.5" customHeight="1">
      <c r="B62" s="9" t="s">
        <v>26</v>
      </c>
      <c r="C62" s="12">
        <v>58000</v>
      </c>
      <c r="D62" s="12">
        <v>58000</v>
      </c>
      <c r="E62" s="12">
        <v>51052</v>
      </c>
      <c r="F62" s="14">
        <f t="shared" si="0"/>
        <v>0.8802068965517241</v>
      </c>
    </row>
    <row r="63" spans="2:6" ht="31.5" customHeight="1">
      <c r="B63" s="7" t="s">
        <v>38</v>
      </c>
      <c r="C63" s="10">
        <v>537722</v>
      </c>
      <c r="D63" s="10">
        <v>495722</v>
      </c>
      <c r="E63" s="10">
        <f>E64+E69</f>
        <v>170749.76</v>
      </c>
      <c r="F63" s="14">
        <f t="shared" si="0"/>
        <v>0.344446605153695</v>
      </c>
    </row>
    <row r="64" spans="2:6" ht="31.5" customHeight="1">
      <c r="B64" s="8" t="s">
        <v>39</v>
      </c>
      <c r="C64" s="11">
        <v>253500</v>
      </c>
      <c r="D64" s="11">
        <v>211500</v>
      </c>
      <c r="E64" s="11">
        <f>SUM(E65:E68)</f>
        <v>37663.89</v>
      </c>
      <c r="F64" s="14">
        <f t="shared" si="0"/>
        <v>0.17807985815602836</v>
      </c>
    </row>
    <row r="65" spans="2:6" ht="31.5" customHeight="1">
      <c r="B65" s="9" t="s">
        <v>8</v>
      </c>
      <c r="C65" s="12">
        <v>71000</v>
      </c>
      <c r="D65" s="12">
        <v>71000</v>
      </c>
      <c r="E65" s="12">
        <v>23794.35</v>
      </c>
      <c r="F65" s="14">
        <f t="shared" si="0"/>
        <v>0.33513169014084504</v>
      </c>
    </row>
    <row r="66" spans="2:6" ht="31.5" customHeight="1">
      <c r="B66" s="9" t="s">
        <v>18</v>
      </c>
      <c r="C66" s="12">
        <v>2500</v>
      </c>
      <c r="D66" s="12">
        <v>2500</v>
      </c>
      <c r="E66" s="12">
        <v>30.1</v>
      </c>
      <c r="F66" s="14">
        <f t="shared" si="0"/>
        <v>0.01204</v>
      </c>
    </row>
    <row r="67" spans="2:6" ht="31.5" customHeight="1">
      <c r="B67" s="9" t="s">
        <v>19</v>
      </c>
      <c r="C67" s="12">
        <v>105000</v>
      </c>
      <c r="D67" s="12">
        <v>63000</v>
      </c>
      <c r="E67" s="12">
        <v>650.01</v>
      </c>
      <c r="F67" s="14">
        <f t="shared" si="0"/>
        <v>0.010317619047619048</v>
      </c>
    </row>
    <row r="68" spans="2:6" ht="31.5" customHeight="1">
      <c r="B68" s="9" t="s">
        <v>9</v>
      </c>
      <c r="C68" s="12">
        <v>75000</v>
      </c>
      <c r="D68" s="12">
        <v>75000</v>
      </c>
      <c r="E68" s="12">
        <v>13189.43</v>
      </c>
      <c r="F68" s="14">
        <f t="shared" si="0"/>
        <v>0.17585906666666667</v>
      </c>
    </row>
    <row r="69" spans="2:6" ht="31.5" customHeight="1">
      <c r="B69" s="8" t="s">
        <v>40</v>
      </c>
      <c r="C69" s="11">
        <v>284222</v>
      </c>
      <c r="D69" s="11">
        <v>284222</v>
      </c>
      <c r="E69" s="11">
        <f>SUM(E70:E83)</f>
        <v>133085.87</v>
      </c>
      <c r="F69" s="14">
        <f t="shared" si="0"/>
        <v>0.46824619487583646</v>
      </c>
    </row>
    <row r="70" spans="2:6" ht="31.5" customHeight="1">
      <c r="B70" s="9" t="s">
        <v>13</v>
      </c>
      <c r="C70" s="12">
        <v>6000</v>
      </c>
      <c r="D70" s="12">
        <v>6000</v>
      </c>
      <c r="E70" s="12">
        <v>150</v>
      </c>
      <c r="F70" s="14">
        <f t="shared" si="0"/>
        <v>0.025</v>
      </c>
    </row>
    <row r="71" spans="2:6" ht="31.5" customHeight="1">
      <c r="B71" s="9" t="s">
        <v>14</v>
      </c>
      <c r="C71" s="12">
        <v>164500</v>
      </c>
      <c r="D71" s="12">
        <v>164500</v>
      </c>
      <c r="E71" s="12">
        <v>81684.22</v>
      </c>
      <c r="F71" s="14">
        <f aca="true" t="shared" si="1" ref="F71:F134">E71/D71</f>
        <v>0.4965606079027356</v>
      </c>
    </row>
    <row r="72" spans="2:6" ht="31.5" customHeight="1">
      <c r="B72" s="9" t="s">
        <v>15</v>
      </c>
      <c r="C72" s="12">
        <v>11600</v>
      </c>
      <c r="D72" s="12">
        <v>11600</v>
      </c>
      <c r="E72" s="12">
        <v>8094.48</v>
      </c>
      <c r="F72" s="14">
        <f t="shared" si="1"/>
        <v>0.6978</v>
      </c>
    </row>
    <row r="73" spans="2:6" ht="31.5" customHeight="1">
      <c r="B73" s="9" t="s">
        <v>16</v>
      </c>
      <c r="C73" s="12">
        <v>31150</v>
      </c>
      <c r="D73" s="12">
        <v>31150</v>
      </c>
      <c r="E73" s="12">
        <v>16035.47</v>
      </c>
      <c r="F73" s="14">
        <f t="shared" si="1"/>
        <v>0.5147823434991974</v>
      </c>
    </row>
    <row r="74" spans="2:6" ht="31.5" customHeight="1">
      <c r="B74" s="9" t="s">
        <v>17</v>
      </c>
      <c r="C74" s="12">
        <v>3972</v>
      </c>
      <c r="D74" s="12">
        <v>3972</v>
      </c>
      <c r="E74" s="12">
        <v>1756.04</v>
      </c>
      <c r="F74" s="14">
        <f t="shared" si="1"/>
        <v>0.44210473313192344</v>
      </c>
    </row>
    <row r="75" spans="2:6" ht="31.5" customHeight="1">
      <c r="B75" s="9" t="s">
        <v>8</v>
      </c>
      <c r="C75" s="12">
        <v>10000</v>
      </c>
      <c r="D75" s="12">
        <v>10000</v>
      </c>
      <c r="E75" s="12">
        <v>303.12</v>
      </c>
      <c r="F75" s="14">
        <f t="shared" si="1"/>
        <v>0.030312000000000002</v>
      </c>
    </row>
    <row r="76" spans="2:6" ht="31.5" customHeight="1">
      <c r="B76" s="9" t="s">
        <v>18</v>
      </c>
      <c r="C76" s="12">
        <v>15000</v>
      </c>
      <c r="D76" s="12">
        <v>15000</v>
      </c>
      <c r="E76" s="12">
        <v>8681.48</v>
      </c>
      <c r="F76" s="14">
        <f t="shared" si="1"/>
        <v>0.5787653333333334</v>
      </c>
    </row>
    <row r="77" spans="2:6" ht="31.5" customHeight="1">
      <c r="B77" s="9" t="s">
        <v>19</v>
      </c>
      <c r="C77" s="12">
        <v>6000</v>
      </c>
      <c r="D77" s="12">
        <v>6000</v>
      </c>
      <c r="E77" s="12">
        <v>0</v>
      </c>
      <c r="F77" s="14">
        <f t="shared" si="1"/>
        <v>0</v>
      </c>
    </row>
    <row r="78" spans="2:6" ht="31.5" customHeight="1">
      <c r="B78" s="9" t="s">
        <v>20</v>
      </c>
      <c r="C78" s="12">
        <v>500</v>
      </c>
      <c r="D78" s="12">
        <v>500</v>
      </c>
      <c r="E78" s="12">
        <v>0</v>
      </c>
      <c r="F78" s="14">
        <f t="shared" si="1"/>
        <v>0</v>
      </c>
    </row>
    <row r="79" spans="2:6" ht="31.5" customHeight="1">
      <c r="B79" s="9" t="s">
        <v>9</v>
      </c>
      <c r="C79" s="12">
        <v>20000</v>
      </c>
      <c r="D79" s="12">
        <v>20000</v>
      </c>
      <c r="E79" s="12">
        <v>5655.81</v>
      </c>
      <c r="F79" s="14">
        <f t="shared" si="1"/>
        <v>0.2827905</v>
      </c>
    </row>
    <row r="80" spans="2:6" ht="31.5" customHeight="1">
      <c r="B80" s="9" t="s">
        <v>10</v>
      </c>
      <c r="C80" s="12">
        <v>3000</v>
      </c>
      <c r="D80" s="12">
        <v>3000</v>
      </c>
      <c r="E80" s="12">
        <v>3000</v>
      </c>
      <c r="F80" s="14">
        <f t="shared" si="1"/>
        <v>1</v>
      </c>
    </row>
    <row r="81" spans="2:6" ht="31.5" customHeight="1">
      <c r="B81" s="9" t="s">
        <v>23</v>
      </c>
      <c r="C81" s="12">
        <v>6000</v>
      </c>
      <c r="D81" s="12">
        <v>6000</v>
      </c>
      <c r="E81" s="12">
        <v>4446.25</v>
      </c>
      <c r="F81" s="14">
        <f t="shared" si="1"/>
        <v>0.7410416666666667</v>
      </c>
    </row>
    <row r="82" spans="2:6" ht="31.5" customHeight="1">
      <c r="B82" s="9" t="s">
        <v>41</v>
      </c>
      <c r="C82" s="12">
        <v>5500</v>
      </c>
      <c r="D82" s="12">
        <v>5500</v>
      </c>
      <c r="E82" s="12">
        <v>3279</v>
      </c>
      <c r="F82" s="14">
        <f t="shared" si="1"/>
        <v>0.5961818181818181</v>
      </c>
    </row>
    <row r="83" spans="2:6" ht="31.5" customHeight="1">
      <c r="B83" s="9" t="s">
        <v>25</v>
      </c>
      <c r="C83" s="12">
        <v>1000</v>
      </c>
      <c r="D83" s="12">
        <v>1000</v>
      </c>
      <c r="E83" s="12">
        <v>0</v>
      </c>
      <c r="F83" s="14">
        <f t="shared" si="1"/>
        <v>0</v>
      </c>
    </row>
    <row r="84" spans="2:6" ht="31.5" customHeight="1">
      <c r="B84" s="7" t="s">
        <v>42</v>
      </c>
      <c r="C84" s="10">
        <v>58200</v>
      </c>
      <c r="D84" s="10">
        <v>58200</v>
      </c>
      <c r="E84" s="10">
        <f>E85+E87</f>
        <v>21977</v>
      </c>
      <c r="F84" s="14">
        <f t="shared" si="1"/>
        <v>0.37761168384879723</v>
      </c>
    </row>
    <row r="85" spans="2:6" ht="31.5" customHeight="1">
      <c r="B85" s="8" t="s">
        <v>43</v>
      </c>
      <c r="C85" s="11">
        <v>50000</v>
      </c>
      <c r="D85" s="11">
        <v>50000</v>
      </c>
      <c r="E85" s="11">
        <f>E86</f>
        <v>21771</v>
      </c>
      <c r="F85" s="14">
        <f t="shared" si="1"/>
        <v>0.43542</v>
      </c>
    </row>
    <row r="86" spans="2:6" ht="31.5" customHeight="1">
      <c r="B86" s="9" t="s">
        <v>9</v>
      </c>
      <c r="C86" s="12">
        <v>50000</v>
      </c>
      <c r="D86" s="12">
        <v>50000</v>
      </c>
      <c r="E86" s="12">
        <v>21771</v>
      </c>
      <c r="F86" s="14">
        <f t="shared" si="1"/>
        <v>0.43542</v>
      </c>
    </row>
    <row r="87" spans="2:6" ht="31.5" customHeight="1">
      <c r="B87" s="8" t="s">
        <v>44</v>
      </c>
      <c r="C87" s="11">
        <v>8200</v>
      </c>
      <c r="D87" s="11">
        <v>8200</v>
      </c>
      <c r="E87" s="11">
        <f>SUM(E88:E89)</f>
        <v>206</v>
      </c>
      <c r="F87" s="14">
        <f t="shared" si="1"/>
        <v>0.025121951219512197</v>
      </c>
    </row>
    <row r="88" spans="2:6" ht="31.5" customHeight="1">
      <c r="B88" s="9" t="s">
        <v>8</v>
      </c>
      <c r="C88" s="12">
        <v>1200</v>
      </c>
      <c r="D88" s="12">
        <v>1200</v>
      </c>
      <c r="E88" s="12">
        <v>206</v>
      </c>
      <c r="F88" s="14">
        <f t="shared" si="1"/>
        <v>0.17166666666666666</v>
      </c>
    </row>
    <row r="89" spans="2:6" ht="31.5" customHeight="1">
      <c r="B89" s="9" t="s">
        <v>19</v>
      </c>
      <c r="C89" s="12">
        <v>7000</v>
      </c>
      <c r="D89" s="12">
        <v>7000</v>
      </c>
      <c r="E89" s="12">
        <v>0</v>
      </c>
      <c r="F89" s="14">
        <f t="shared" si="1"/>
        <v>0</v>
      </c>
    </row>
    <row r="90" spans="2:6" ht="31.5" customHeight="1">
      <c r="B90" s="7" t="s">
        <v>45</v>
      </c>
      <c r="C90" s="10">
        <v>2840279</v>
      </c>
      <c r="D90" s="10">
        <v>2828141</v>
      </c>
      <c r="E90" s="10">
        <f>E91+E98+E104+E130+E124</f>
        <v>1319231.85</v>
      </c>
      <c r="F90" s="14">
        <f t="shared" si="1"/>
        <v>0.466466081429462</v>
      </c>
    </row>
    <row r="91" spans="2:6" ht="31.5" customHeight="1">
      <c r="B91" s="8" t="s">
        <v>46</v>
      </c>
      <c r="C91" s="11">
        <v>63956</v>
      </c>
      <c r="D91" s="11">
        <v>67459</v>
      </c>
      <c r="E91" s="11">
        <f>SUM(E92:E97)</f>
        <v>30416.97</v>
      </c>
      <c r="F91" s="14">
        <f t="shared" si="1"/>
        <v>0.45089565513867685</v>
      </c>
    </row>
    <row r="92" spans="2:6" ht="31.5" customHeight="1">
      <c r="B92" s="9" t="s">
        <v>14</v>
      </c>
      <c r="C92" s="12">
        <v>50125.72</v>
      </c>
      <c r="D92" s="12">
        <v>47125.72</v>
      </c>
      <c r="E92" s="12">
        <v>23562.86</v>
      </c>
      <c r="F92" s="14">
        <f t="shared" si="1"/>
        <v>0.5</v>
      </c>
    </row>
    <row r="93" spans="2:6" ht="31.5" customHeight="1">
      <c r="B93" s="9" t="s">
        <v>16</v>
      </c>
      <c r="C93" s="12">
        <v>10722.51</v>
      </c>
      <c r="D93" s="12">
        <v>10722.51</v>
      </c>
      <c r="E93" s="12">
        <v>4705.86</v>
      </c>
      <c r="F93" s="14">
        <f t="shared" si="1"/>
        <v>0.43887671823108576</v>
      </c>
    </row>
    <row r="94" spans="2:6" ht="31.5" customHeight="1">
      <c r="B94" s="9" t="s">
        <v>17</v>
      </c>
      <c r="C94" s="12">
        <v>1528.22</v>
      </c>
      <c r="D94" s="12">
        <v>1528.22</v>
      </c>
      <c r="E94" s="12">
        <v>670.71</v>
      </c>
      <c r="F94" s="14">
        <f t="shared" si="1"/>
        <v>0.4388831450969101</v>
      </c>
    </row>
    <row r="95" spans="2:6" ht="31.5" customHeight="1">
      <c r="B95" s="9" t="s">
        <v>8</v>
      </c>
      <c r="C95" s="12">
        <v>0</v>
      </c>
      <c r="D95" s="12">
        <v>5603</v>
      </c>
      <c r="E95" s="12">
        <v>1174.99</v>
      </c>
      <c r="F95" s="14">
        <f t="shared" si="1"/>
        <v>0.20970729966089596</v>
      </c>
    </row>
    <row r="96" spans="2:6" ht="31.5" customHeight="1">
      <c r="B96" s="9" t="s">
        <v>9</v>
      </c>
      <c r="C96" s="12">
        <v>0</v>
      </c>
      <c r="D96" s="12">
        <v>900</v>
      </c>
      <c r="E96" s="12">
        <v>0</v>
      </c>
      <c r="F96" s="14">
        <f t="shared" si="1"/>
        <v>0</v>
      </c>
    </row>
    <row r="97" spans="2:6" ht="31.5" customHeight="1">
      <c r="B97" s="9" t="s">
        <v>22</v>
      </c>
      <c r="C97" s="12">
        <v>1579.55</v>
      </c>
      <c r="D97" s="12">
        <v>1579.55</v>
      </c>
      <c r="E97" s="12">
        <v>302.55</v>
      </c>
      <c r="F97" s="14">
        <f t="shared" si="1"/>
        <v>0.1915418948434681</v>
      </c>
    </row>
    <row r="98" spans="2:6" ht="31.5" customHeight="1">
      <c r="B98" s="8" t="s">
        <v>47</v>
      </c>
      <c r="C98" s="11">
        <v>130900</v>
      </c>
      <c r="D98" s="11">
        <v>130900</v>
      </c>
      <c r="E98" s="11">
        <f>SUM(E99:E103)</f>
        <v>51350.59</v>
      </c>
      <c r="F98" s="14">
        <f t="shared" si="1"/>
        <v>0.3922886936592819</v>
      </c>
    </row>
    <row r="99" spans="2:6" ht="31.5" customHeight="1">
      <c r="B99" s="9" t="s">
        <v>48</v>
      </c>
      <c r="C99" s="12">
        <v>120000</v>
      </c>
      <c r="D99" s="12">
        <v>120000</v>
      </c>
      <c r="E99" s="12">
        <v>47230</v>
      </c>
      <c r="F99" s="14">
        <f t="shared" si="1"/>
        <v>0.39358333333333334</v>
      </c>
    </row>
    <row r="100" spans="2:6" ht="31.5" customHeight="1">
      <c r="B100" s="9" t="s">
        <v>8</v>
      </c>
      <c r="C100" s="12">
        <v>5800</v>
      </c>
      <c r="D100" s="12">
        <v>5800</v>
      </c>
      <c r="E100" s="12">
        <v>1580.59</v>
      </c>
      <c r="F100" s="14">
        <f t="shared" si="1"/>
        <v>0.2725155172413793</v>
      </c>
    </row>
    <row r="101" spans="2:6" ht="31.5" customHeight="1">
      <c r="B101" s="9" t="s">
        <v>9</v>
      </c>
      <c r="C101" s="12">
        <v>4000</v>
      </c>
      <c r="D101" s="12">
        <v>4000</v>
      </c>
      <c r="E101" s="12">
        <v>2040</v>
      </c>
      <c r="F101" s="14">
        <f t="shared" si="1"/>
        <v>0.51</v>
      </c>
    </row>
    <row r="102" spans="2:6" ht="31.5" customHeight="1">
      <c r="B102" s="9" t="s">
        <v>22</v>
      </c>
      <c r="C102" s="12">
        <v>600</v>
      </c>
      <c r="D102" s="12">
        <v>600</v>
      </c>
      <c r="E102" s="12">
        <v>0</v>
      </c>
      <c r="F102" s="14">
        <f t="shared" si="1"/>
        <v>0</v>
      </c>
    </row>
    <row r="103" spans="2:6" ht="31.5" customHeight="1">
      <c r="B103" s="9" t="s">
        <v>25</v>
      </c>
      <c r="C103" s="12">
        <v>500</v>
      </c>
      <c r="D103" s="12">
        <v>500</v>
      </c>
      <c r="E103" s="12">
        <v>500</v>
      </c>
      <c r="F103" s="14">
        <f t="shared" si="1"/>
        <v>1</v>
      </c>
    </row>
    <row r="104" spans="2:6" ht="31.5" customHeight="1">
      <c r="B104" s="8" t="s">
        <v>49</v>
      </c>
      <c r="C104" s="11">
        <v>2333766</v>
      </c>
      <c r="D104" s="11">
        <v>2312425</v>
      </c>
      <c r="E104" s="11">
        <f>SUM(E105:E123)</f>
        <v>1134417.57</v>
      </c>
      <c r="F104" s="14">
        <f t="shared" si="1"/>
        <v>0.4905748597251803</v>
      </c>
    </row>
    <row r="105" spans="2:6" ht="31.5" customHeight="1">
      <c r="B105" s="9" t="s">
        <v>13</v>
      </c>
      <c r="C105" s="12">
        <v>6000</v>
      </c>
      <c r="D105" s="12">
        <v>6000</v>
      </c>
      <c r="E105" s="12">
        <v>900</v>
      </c>
      <c r="F105" s="14">
        <f t="shared" si="1"/>
        <v>0.15</v>
      </c>
    </row>
    <row r="106" spans="2:6" ht="31.5" customHeight="1">
      <c r="B106" s="9" t="s">
        <v>14</v>
      </c>
      <c r="C106" s="12">
        <v>1363000</v>
      </c>
      <c r="D106" s="12">
        <v>1300700</v>
      </c>
      <c r="E106" s="12">
        <v>633266.86</v>
      </c>
      <c r="F106" s="14">
        <f t="shared" si="1"/>
        <v>0.48686619512570156</v>
      </c>
    </row>
    <row r="107" spans="2:6" ht="31.5" customHeight="1">
      <c r="B107" s="9" t="s">
        <v>15</v>
      </c>
      <c r="C107" s="12">
        <v>100000</v>
      </c>
      <c r="D107" s="12">
        <v>95200</v>
      </c>
      <c r="E107" s="12">
        <v>95176.67</v>
      </c>
      <c r="F107" s="14">
        <f t="shared" si="1"/>
        <v>0.9997549369747899</v>
      </c>
    </row>
    <row r="108" spans="2:6" ht="31.5" customHeight="1">
      <c r="B108" s="9" t="s">
        <v>16</v>
      </c>
      <c r="C108" s="12">
        <v>225000</v>
      </c>
      <c r="D108" s="12">
        <v>225000</v>
      </c>
      <c r="E108" s="12">
        <v>120537.44</v>
      </c>
      <c r="F108" s="14">
        <f t="shared" si="1"/>
        <v>0.5357219555555556</v>
      </c>
    </row>
    <row r="109" spans="2:6" ht="31.5" customHeight="1">
      <c r="B109" s="9" t="s">
        <v>17</v>
      </c>
      <c r="C109" s="12">
        <v>32000</v>
      </c>
      <c r="D109" s="12">
        <v>32000</v>
      </c>
      <c r="E109" s="12">
        <v>14525.85</v>
      </c>
      <c r="F109" s="14">
        <f t="shared" si="1"/>
        <v>0.4539328125</v>
      </c>
    </row>
    <row r="110" spans="2:6" ht="31.5" customHeight="1">
      <c r="B110" s="9" t="s">
        <v>50</v>
      </c>
      <c r="C110" s="12">
        <v>54000</v>
      </c>
      <c r="D110" s="12">
        <v>54000</v>
      </c>
      <c r="E110" s="12">
        <v>16507</v>
      </c>
      <c r="F110" s="14">
        <f t="shared" si="1"/>
        <v>0.30568518518518517</v>
      </c>
    </row>
    <row r="111" spans="2:6" ht="31.5" customHeight="1">
      <c r="B111" s="9" t="s">
        <v>51</v>
      </c>
      <c r="C111" s="12">
        <v>24000</v>
      </c>
      <c r="D111" s="12">
        <v>24000</v>
      </c>
      <c r="E111" s="12">
        <v>6300</v>
      </c>
      <c r="F111" s="14">
        <f t="shared" si="1"/>
        <v>0.2625</v>
      </c>
    </row>
    <row r="112" spans="2:6" ht="31.5" customHeight="1">
      <c r="B112" s="9" t="s">
        <v>8</v>
      </c>
      <c r="C112" s="12">
        <v>87735</v>
      </c>
      <c r="D112" s="12">
        <v>92735</v>
      </c>
      <c r="E112" s="12">
        <v>21334.86</v>
      </c>
      <c r="F112" s="14">
        <f t="shared" si="1"/>
        <v>0.23006265164177495</v>
      </c>
    </row>
    <row r="113" spans="2:6" ht="31.5" customHeight="1">
      <c r="B113" s="9" t="s">
        <v>52</v>
      </c>
      <c r="C113" s="12">
        <v>4000</v>
      </c>
      <c r="D113" s="12">
        <v>4000</v>
      </c>
      <c r="E113" s="12">
        <v>1731.28</v>
      </c>
      <c r="F113" s="14">
        <f t="shared" si="1"/>
        <v>0.43282</v>
      </c>
    </row>
    <row r="114" spans="2:6" ht="31.5" customHeight="1">
      <c r="B114" s="9" t="s">
        <v>18</v>
      </c>
      <c r="C114" s="12">
        <v>31000</v>
      </c>
      <c r="D114" s="12">
        <v>31000</v>
      </c>
      <c r="E114" s="12">
        <v>10558.67</v>
      </c>
      <c r="F114" s="14">
        <f t="shared" si="1"/>
        <v>0.3406022580645161</v>
      </c>
    </row>
    <row r="115" spans="2:6" ht="31.5" customHeight="1">
      <c r="B115" s="9" t="s">
        <v>20</v>
      </c>
      <c r="C115" s="12">
        <v>5500</v>
      </c>
      <c r="D115" s="12">
        <v>5500</v>
      </c>
      <c r="E115" s="12">
        <v>950</v>
      </c>
      <c r="F115" s="14">
        <f t="shared" si="1"/>
        <v>0.17272727272727273</v>
      </c>
    </row>
    <row r="116" spans="2:6" ht="31.5" customHeight="1">
      <c r="B116" s="9" t="s">
        <v>9</v>
      </c>
      <c r="C116" s="12">
        <v>240273</v>
      </c>
      <c r="D116" s="12">
        <v>274832</v>
      </c>
      <c r="E116" s="12">
        <v>115228.26</v>
      </c>
      <c r="F116" s="14">
        <f t="shared" si="1"/>
        <v>0.4192679891715666</v>
      </c>
    </row>
    <row r="117" spans="2:6" ht="31.5" customHeight="1">
      <c r="B117" s="9" t="s">
        <v>35</v>
      </c>
      <c r="C117" s="12">
        <v>46000</v>
      </c>
      <c r="D117" s="12">
        <v>46000</v>
      </c>
      <c r="E117" s="12">
        <v>20069.33</v>
      </c>
      <c r="F117" s="14">
        <f t="shared" si="1"/>
        <v>0.43628978260869566</v>
      </c>
    </row>
    <row r="118" spans="2:6" ht="31.5" customHeight="1">
      <c r="B118" s="9" t="s">
        <v>22</v>
      </c>
      <c r="C118" s="12">
        <v>22000</v>
      </c>
      <c r="D118" s="12">
        <v>22000</v>
      </c>
      <c r="E118" s="12">
        <v>14648.85</v>
      </c>
      <c r="F118" s="14">
        <f t="shared" si="1"/>
        <v>0.6658568181818182</v>
      </c>
    </row>
    <row r="119" spans="2:6" ht="31.5" customHeight="1">
      <c r="B119" s="9" t="s">
        <v>10</v>
      </c>
      <c r="C119" s="12">
        <v>22000</v>
      </c>
      <c r="D119" s="12">
        <v>22000</v>
      </c>
      <c r="E119" s="12">
        <v>15773</v>
      </c>
      <c r="F119" s="14">
        <f t="shared" si="1"/>
        <v>0.7169545454545454</v>
      </c>
    </row>
    <row r="120" spans="2:6" ht="31.5" customHeight="1">
      <c r="B120" s="9" t="s">
        <v>23</v>
      </c>
      <c r="C120" s="12">
        <v>44859</v>
      </c>
      <c r="D120" s="12">
        <v>44859</v>
      </c>
      <c r="E120" s="12">
        <v>30494.76</v>
      </c>
      <c r="F120" s="14">
        <f t="shared" si="1"/>
        <v>0.6797913462181502</v>
      </c>
    </row>
    <row r="121" spans="2:6" ht="31.5" customHeight="1">
      <c r="B121" s="9" t="s">
        <v>36</v>
      </c>
      <c r="C121" s="12">
        <v>0</v>
      </c>
      <c r="D121" s="12">
        <v>6200</v>
      </c>
      <c r="E121" s="12">
        <v>3055</v>
      </c>
      <c r="F121" s="14">
        <f t="shared" si="1"/>
        <v>0.49274193548387096</v>
      </c>
    </row>
    <row r="122" spans="2:6" ht="31.5" customHeight="1">
      <c r="B122" s="9" t="s">
        <v>37</v>
      </c>
      <c r="C122" s="12">
        <v>12599</v>
      </c>
      <c r="D122" s="12">
        <v>12599</v>
      </c>
      <c r="E122" s="12">
        <v>7443.74</v>
      </c>
      <c r="F122" s="14">
        <f t="shared" si="1"/>
        <v>0.5908199063417732</v>
      </c>
    </row>
    <row r="123" spans="2:6" ht="31.5" customHeight="1">
      <c r="B123" s="9" t="s">
        <v>25</v>
      </c>
      <c r="C123" s="12">
        <v>13800</v>
      </c>
      <c r="D123" s="12">
        <v>13800</v>
      </c>
      <c r="E123" s="12">
        <v>5916</v>
      </c>
      <c r="F123" s="14">
        <f t="shared" si="1"/>
        <v>0.42869565217391303</v>
      </c>
    </row>
    <row r="124" spans="2:6" ht="31.5" customHeight="1">
      <c r="B124" s="8" t="s">
        <v>53</v>
      </c>
      <c r="C124" s="11">
        <v>141900</v>
      </c>
      <c r="D124" s="11">
        <v>141900</v>
      </c>
      <c r="E124" s="11">
        <f>SUM(E125:E129)</f>
        <v>20284.83</v>
      </c>
      <c r="F124" s="14">
        <f t="shared" si="1"/>
        <v>0.14295158562367866</v>
      </c>
    </row>
    <row r="125" spans="2:6" ht="31.5" customHeight="1">
      <c r="B125" s="9" t="s">
        <v>16</v>
      </c>
      <c r="C125" s="12">
        <v>5100</v>
      </c>
      <c r="D125" s="12">
        <v>5100</v>
      </c>
      <c r="E125" s="12">
        <v>0</v>
      </c>
      <c r="F125" s="14">
        <f t="shared" si="1"/>
        <v>0</v>
      </c>
    </row>
    <row r="126" spans="2:6" ht="31.5" customHeight="1">
      <c r="B126" s="9" t="s">
        <v>51</v>
      </c>
      <c r="C126" s="12">
        <v>30000</v>
      </c>
      <c r="D126" s="12">
        <v>30000</v>
      </c>
      <c r="E126" s="12">
        <v>0</v>
      </c>
      <c r="F126" s="14">
        <f t="shared" si="1"/>
        <v>0</v>
      </c>
    </row>
    <row r="127" spans="2:6" ht="31.5" customHeight="1">
      <c r="B127" s="9" t="s">
        <v>8</v>
      </c>
      <c r="C127" s="12">
        <v>52000</v>
      </c>
      <c r="D127" s="12">
        <v>52000</v>
      </c>
      <c r="E127" s="12">
        <v>14683.78</v>
      </c>
      <c r="F127" s="14">
        <f t="shared" si="1"/>
        <v>0.2823803846153846</v>
      </c>
    </row>
    <row r="128" spans="2:6" ht="31.5" customHeight="1">
      <c r="B128" s="9" t="s">
        <v>9</v>
      </c>
      <c r="C128" s="12">
        <v>53500</v>
      </c>
      <c r="D128" s="12">
        <v>53500</v>
      </c>
      <c r="E128" s="12">
        <v>5601.05</v>
      </c>
      <c r="F128" s="14">
        <f t="shared" si="1"/>
        <v>0.10469252336448598</v>
      </c>
    </row>
    <row r="129" spans="2:6" ht="31.5" customHeight="1">
      <c r="B129" s="9" t="s">
        <v>10</v>
      </c>
      <c r="C129" s="12">
        <v>1300</v>
      </c>
      <c r="D129" s="12">
        <v>1300</v>
      </c>
      <c r="E129" s="12">
        <v>0</v>
      </c>
      <c r="F129" s="14">
        <f t="shared" si="1"/>
        <v>0</v>
      </c>
    </row>
    <row r="130" spans="2:6" ht="31.5" customHeight="1">
      <c r="B130" s="8" t="s">
        <v>54</v>
      </c>
      <c r="C130" s="11">
        <v>169757</v>
      </c>
      <c r="D130" s="11">
        <v>175457</v>
      </c>
      <c r="E130" s="11">
        <f>SUM(E131:E144)</f>
        <v>82761.88999999998</v>
      </c>
      <c r="F130" s="14">
        <f t="shared" si="1"/>
        <v>0.47169329237362995</v>
      </c>
    </row>
    <row r="131" spans="2:6" ht="31.5" customHeight="1">
      <c r="B131" s="9" t="s">
        <v>13</v>
      </c>
      <c r="C131" s="12">
        <v>3100</v>
      </c>
      <c r="D131" s="12">
        <v>3100</v>
      </c>
      <c r="E131" s="12">
        <v>0</v>
      </c>
      <c r="F131" s="14">
        <f t="shared" si="1"/>
        <v>0</v>
      </c>
    </row>
    <row r="132" spans="2:6" ht="31.5" customHeight="1">
      <c r="B132" s="9" t="s">
        <v>14</v>
      </c>
      <c r="C132" s="12">
        <v>85000</v>
      </c>
      <c r="D132" s="12">
        <v>85000</v>
      </c>
      <c r="E132" s="12">
        <v>45574</v>
      </c>
      <c r="F132" s="14">
        <f t="shared" si="1"/>
        <v>0.536164705882353</v>
      </c>
    </row>
    <row r="133" spans="2:6" ht="31.5" customHeight="1">
      <c r="B133" s="9" t="s">
        <v>55</v>
      </c>
      <c r="C133" s="12">
        <v>5016</v>
      </c>
      <c r="D133" s="12">
        <v>5016</v>
      </c>
      <c r="E133" s="12">
        <v>2551.17</v>
      </c>
      <c r="F133" s="14">
        <f t="shared" si="1"/>
        <v>0.5086064593301436</v>
      </c>
    </row>
    <row r="134" spans="2:6" ht="31.5" customHeight="1">
      <c r="B134" s="9" t="s">
        <v>15</v>
      </c>
      <c r="C134" s="12">
        <v>7500</v>
      </c>
      <c r="D134" s="12">
        <v>7200</v>
      </c>
      <c r="E134" s="12">
        <v>7187.57</v>
      </c>
      <c r="F134" s="14">
        <f t="shared" si="1"/>
        <v>0.9982736111111111</v>
      </c>
    </row>
    <row r="135" spans="2:6" ht="31.5" customHeight="1">
      <c r="B135" s="9" t="s">
        <v>16</v>
      </c>
      <c r="C135" s="12">
        <v>15000</v>
      </c>
      <c r="D135" s="12">
        <v>15000</v>
      </c>
      <c r="E135" s="12">
        <v>8784.02</v>
      </c>
      <c r="F135" s="14">
        <f aca="true" t="shared" si="2" ref="F135:F198">E135/D135</f>
        <v>0.5856013333333333</v>
      </c>
    </row>
    <row r="136" spans="2:6" ht="31.5" customHeight="1">
      <c r="B136" s="9" t="s">
        <v>56</v>
      </c>
      <c r="C136" s="12">
        <v>862</v>
      </c>
      <c r="D136" s="12">
        <v>862</v>
      </c>
      <c r="E136" s="12">
        <v>438.56</v>
      </c>
      <c r="F136" s="14">
        <f t="shared" si="2"/>
        <v>0.50877030162413</v>
      </c>
    </row>
    <row r="137" spans="2:6" ht="31.5" customHeight="1">
      <c r="B137" s="9" t="s">
        <v>17</v>
      </c>
      <c r="C137" s="12">
        <v>2100</v>
      </c>
      <c r="D137" s="12">
        <v>2100</v>
      </c>
      <c r="E137" s="12">
        <v>490.84</v>
      </c>
      <c r="F137" s="14">
        <f t="shared" si="2"/>
        <v>0.23373333333333332</v>
      </c>
    </row>
    <row r="138" spans="2:6" ht="31.5" customHeight="1">
      <c r="B138" s="9" t="s">
        <v>57</v>
      </c>
      <c r="C138" s="12">
        <v>122</v>
      </c>
      <c r="D138" s="12">
        <v>122</v>
      </c>
      <c r="E138" s="12">
        <v>10.24</v>
      </c>
      <c r="F138" s="14">
        <f t="shared" si="2"/>
        <v>0.0839344262295082</v>
      </c>
    </row>
    <row r="139" spans="2:6" ht="31.5" customHeight="1">
      <c r="B139" s="9" t="s">
        <v>8</v>
      </c>
      <c r="C139" s="12">
        <v>33000</v>
      </c>
      <c r="D139" s="12">
        <v>33000</v>
      </c>
      <c r="E139" s="12">
        <v>8958.98</v>
      </c>
      <c r="F139" s="14">
        <f t="shared" si="2"/>
        <v>0.2714842424242424</v>
      </c>
    </row>
    <row r="140" spans="2:6" ht="31.5" customHeight="1">
      <c r="B140" s="9" t="s">
        <v>18</v>
      </c>
      <c r="C140" s="12">
        <v>0</v>
      </c>
      <c r="D140" s="12">
        <v>6000</v>
      </c>
      <c r="E140" s="12">
        <v>4264.12</v>
      </c>
      <c r="F140" s="14">
        <f t="shared" si="2"/>
        <v>0.7106866666666667</v>
      </c>
    </row>
    <row r="141" spans="2:6" ht="31.5" customHeight="1">
      <c r="B141" s="9" t="s">
        <v>19</v>
      </c>
      <c r="C141" s="12">
        <v>6000</v>
      </c>
      <c r="D141" s="12">
        <v>6000</v>
      </c>
      <c r="E141" s="12">
        <v>0</v>
      </c>
      <c r="F141" s="14">
        <f t="shared" si="2"/>
        <v>0</v>
      </c>
    </row>
    <row r="142" spans="2:6" ht="31.5" customHeight="1">
      <c r="B142" s="9" t="s">
        <v>9</v>
      </c>
      <c r="C142" s="12">
        <v>4000</v>
      </c>
      <c r="D142" s="12">
        <v>4000</v>
      </c>
      <c r="E142" s="12">
        <v>1834.64</v>
      </c>
      <c r="F142" s="14">
        <f t="shared" si="2"/>
        <v>0.45866</v>
      </c>
    </row>
    <row r="143" spans="2:6" ht="31.5" customHeight="1">
      <c r="B143" s="9" t="s">
        <v>10</v>
      </c>
      <c r="C143" s="12">
        <v>4500</v>
      </c>
      <c r="D143" s="12">
        <v>4500</v>
      </c>
      <c r="E143" s="12">
        <v>0</v>
      </c>
      <c r="F143" s="14">
        <f t="shared" si="2"/>
        <v>0</v>
      </c>
    </row>
    <row r="144" spans="2:6" ht="31.5" customHeight="1">
      <c r="B144" s="9" t="s">
        <v>23</v>
      </c>
      <c r="C144" s="12">
        <v>3557</v>
      </c>
      <c r="D144" s="12">
        <v>3557</v>
      </c>
      <c r="E144" s="12">
        <v>2667.75</v>
      </c>
      <c r="F144" s="14">
        <f t="shared" si="2"/>
        <v>0.75</v>
      </c>
    </row>
    <row r="145" spans="2:6" ht="31.5" customHeight="1">
      <c r="B145" s="7" t="s">
        <v>58</v>
      </c>
      <c r="C145" s="10">
        <v>1608</v>
      </c>
      <c r="D145" s="10">
        <v>1608</v>
      </c>
      <c r="E145" s="10">
        <f>E146</f>
        <v>0</v>
      </c>
      <c r="F145" s="14">
        <f t="shared" si="2"/>
        <v>0</v>
      </c>
    </row>
    <row r="146" spans="2:6" ht="31.5" customHeight="1">
      <c r="B146" s="8" t="s">
        <v>59</v>
      </c>
      <c r="C146" s="11">
        <v>1608</v>
      </c>
      <c r="D146" s="11">
        <v>1608</v>
      </c>
      <c r="E146" s="11">
        <f>E147</f>
        <v>0</v>
      </c>
      <c r="F146" s="14">
        <f t="shared" si="2"/>
        <v>0</v>
      </c>
    </row>
    <row r="147" spans="2:6" ht="31.5" customHeight="1">
      <c r="B147" s="9" t="s">
        <v>9</v>
      </c>
      <c r="C147" s="12">
        <v>1608</v>
      </c>
      <c r="D147" s="12">
        <v>1608</v>
      </c>
      <c r="E147" s="12">
        <v>0</v>
      </c>
      <c r="F147" s="14">
        <f t="shared" si="2"/>
        <v>0</v>
      </c>
    </row>
    <row r="148" spans="2:6" ht="31.5" customHeight="1">
      <c r="B148" s="7" t="s">
        <v>60</v>
      </c>
      <c r="C148" s="10">
        <v>228812</v>
      </c>
      <c r="D148" s="10">
        <v>574312</v>
      </c>
      <c r="E148" s="10">
        <f>E149+E151+E166+E170</f>
        <v>59413.64000000001</v>
      </c>
      <c r="F148" s="14">
        <f t="shared" si="2"/>
        <v>0.10345185195503491</v>
      </c>
    </row>
    <row r="149" spans="2:6" ht="31.5" customHeight="1">
      <c r="B149" s="8" t="s">
        <v>61</v>
      </c>
      <c r="C149" s="11">
        <v>0</v>
      </c>
      <c r="D149" s="11">
        <v>4500</v>
      </c>
      <c r="E149" s="11">
        <f>E150</f>
        <v>0</v>
      </c>
      <c r="F149" s="14">
        <f t="shared" si="2"/>
        <v>0</v>
      </c>
    </row>
    <row r="150" spans="2:6" ht="31.5" customHeight="1">
      <c r="B150" s="9" t="s">
        <v>62</v>
      </c>
      <c r="C150" s="12">
        <v>0</v>
      </c>
      <c r="D150" s="12">
        <v>4500</v>
      </c>
      <c r="E150" s="12">
        <v>0</v>
      </c>
      <c r="F150" s="14">
        <f t="shared" si="2"/>
        <v>0</v>
      </c>
    </row>
    <row r="151" spans="2:6" ht="31.5" customHeight="1">
      <c r="B151" s="8" t="s">
        <v>63</v>
      </c>
      <c r="C151" s="11">
        <v>226912</v>
      </c>
      <c r="D151" s="11">
        <v>561912</v>
      </c>
      <c r="E151" s="11">
        <f>SUM(E152:E165)</f>
        <v>59281.58000000001</v>
      </c>
      <c r="F151" s="14">
        <f t="shared" si="2"/>
        <v>0.1054997579692194</v>
      </c>
    </row>
    <row r="152" spans="2:6" ht="31.5" customHeight="1">
      <c r="B152" s="9" t="s">
        <v>13</v>
      </c>
      <c r="C152" s="12">
        <v>30000</v>
      </c>
      <c r="D152" s="12">
        <v>30000</v>
      </c>
      <c r="E152" s="12">
        <v>0</v>
      </c>
      <c r="F152" s="14">
        <f t="shared" si="2"/>
        <v>0</v>
      </c>
    </row>
    <row r="153" spans="2:6" ht="31.5" customHeight="1">
      <c r="B153" s="9" t="s">
        <v>16</v>
      </c>
      <c r="C153" s="12">
        <v>2000</v>
      </c>
      <c r="D153" s="12">
        <v>2000</v>
      </c>
      <c r="E153" s="12">
        <v>956.66</v>
      </c>
      <c r="F153" s="14">
        <f t="shared" si="2"/>
        <v>0.47833</v>
      </c>
    </row>
    <row r="154" spans="2:6" ht="31.5" customHeight="1">
      <c r="B154" s="9" t="s">
        <v>51</v>
      </c>
      <c r="C154" s="12">
        <v>50712</v>
      </c>
      <c r="D154" s="12">
        <v>50712</v>
      </c>
      <c r="E154" s="12">
        <v>24181</v>
      </c>
      <c r="F154" s="14">
        <f t="shared" si="2"/>
        <v>0.4768299416311721</v>
      </c>
    </row>
    <row r="155" spans="2:6" ht="31.5" customHeight="1">
      <c r="B155" s="9" t="s">
        <v>8</v>
      </c>
      <c r="C155" s="12">
        <v>75000</v>
      </c>
      <c r="D155" s="12">
        <v>75000</v>
      </c>
      <c r="E155" s="12">
        <v>9392.86</v>
      </c>
      <c r="F155" s="14">
        <f t="shared" si="2"/>
        <v>0.12523813333333333</v>
      </c>
    </row>
    <row r="156" spans="2:6" ht="31.5" customHeight="1">
      <c r="B156" s="9" t="s">
        <v>64</v>
      </c>
      <c r="C156" s="12">
        <v>200</v>
      </c>
      <c r="D156" s="12">
        <v>200</v>
      </c>
      <c r="E156" s="12">
        <v>0</v>
      </c>
      <c r="F156" s="14">
        <f t="shared" si="2"/>
        <v>0</v>
      </c>
    </row>
    <row r="157" spans="2:6" ht="31.5" customHeight="1">
      <c r="B157" s="9" t="s">
        <v>18</v>
      </c>
      <c r="C157" s="12">
        <v>20000</v>
      </c>
      <c r="D157" s="12">
        <v>20000</v>
      </c>
      <c r="E157" s="12">
        <v>7848.39</v>
      </c>
      <c r="F157" s="14">
        <f t="shared" si="2"/>
        <v>0.39241950000000003</v>
      </c>
    </row>
    <row r="158" spans="2:6" ht="31.5" customHeight="1">
      <c r="B158" s="9" t="s">
        <v>19</v>
      </c>
      <c r="C158" s="12">
        <v>7000</v>
      </c>
      <c r="D158" s="12">
        <v>7000</v>
      </c>
      <c r="E158" s="12">
        <v>5930.4</v>
      </c>
      <c r="F158" s="14">
        <f t="shared" si="2"/>
        <v>0.8472</v>
      </c>
    </row>
    <row r="159" spans="2:6" ht="31.5" customHeight="1">
      <c r="B159" s="9" t="s">
        <v>20</v>
      </c>
      <c r="C159" s="12">
        <v>1000</v>
      </c>
      <c r="D159" s="12">
        <v>1000</v>
      </c>
      <c r="E159" s="12">
        <v>350</v>
      </c>
      <c r="F159" s="14">
        <f t="shared" si="2"/>
        <v>0.35</v>
      </c>
    </row>
    <row r="160" spans="2:6" ht="31.5" customHeight="1">
      <c r="B160" s="9" t="s">
        <v>9</v>
      </c>
      <c r="C160" s="12">
        <v>25000</v>
      </c>
      <c r="D160" s="12">
        <v>25000</v>
      </c>
      <c r="E160" s="12">
        <v>6558.4</v>
      </c>
      <c r="F160" s="14">
        <f t="shared" si="2"/>
        <v>0.26233599999999996</v>
      </c>
    </row>
    <row r="161" spans="2:6" ht="31.5" customHeight="1">
      <c r="B161" s="9" t="s">
        <v>22</v>
      </c>
      <c r="C161" s="12">
        <v>500</v>
      </c>
      <c r="D161" s="12">
        <v>500</v>
      </c>
      <c r="E161" s="12">
        <v>372.76</v>
      </c>
      <c r="F161" s="14">
        <f t="shared" si="2"/>
        <v>0.74552</v>
      </c>
    </row>
    <row r="162" spans="2:6" ht="31.5" customHeight="1">
      <c r="B162" s="9" t="s">
        <v>10</v>
      </c>
      <c r="C162" s="12">
        <v>15000</v>
      </c>
      <c r="D162" s="12">
        <v>15000</v>
      </c>
      <c r="E162" s="12">
        <v>3691.11</v>
      </c>
      <c r="F162" s="14">
        <f t="shared" si="2"/>
        <v>0.24607400000000001</v>
      </c>
    </row>
    <row r="163" spans="2:6" ht="31.5" customHeight="1">
      <c r="B163" s="9" t="s">
        <v>25</v>
      </c>
      <c r="C163" s="12">
        <v>500</v>
      </c>
      <c r="D163" s="12">
        <v>500</v>
      </c>
      <c r="E163" s="12">
        <v>0</v>
      </c>
      <c r="F163" s="14">
        <f t="shared" si="2"/>
        <v>0</v>
      </c>
    </row>
    <row r="164" spans="2:6" ht="31.5" customHeight="1">
      <c r="B164" s="9" t="s">
        <v>33</v>
      </c>
      <c r="C164" s="12">
        <v>0</v>
      </c>
      <c r="D164" s="12">
        <v>10000</v>
      </c>
      <c r="E164" s="12">
        <v>0</v>
      </c>
      <c r="F164" s="14">
        <f t="shared" si="2"/>
        <v>0</v>
      </c>
    </row>
    <row r="165" spans="2:6" ht="58.5" customHeight="1">
      <c r="B165" s="9" t="s">
        <v>65</v>
      </c>
      <c r="C165" s="12">
        <v>0</v>
      </c>
      <c r="D165" s="12">
        <v>325000</v>
      </c>
      <c r="E165" s="12">
        <v>0</v>
      </c>
      <c r="F165" s="14">
        <f t="shared" si="2"/>
        <v>0</v>
      </c>
    </row>
    <row r="166" spans="2:6" ht="31.5" customHeight="1">
      <c r="B166" s="8" t="s">
        <v>66</v>
      </c>
      <c r="C166" s="11">
        <v>1900</v>
      </c>
      <c r="D166" s="11">
        <v>1900</v>
      </c>
      <c r="E166" s="11">
        <f>SUM(E167:E169)</f>
        <v>132.06</v>
      </c>
      <c r="F166" s="14">
        <f t="shared" si="2"/>
        <v>0.06950526315789474</v>
      </c>
    </row>
    <row r="167" spans="2:6" ht="31.5" customHeight="1">
      <c r="B167" s="9" t="s">
        <v>22</v>
      </c>
      <c r="C167" s="12">
        <v>400</v>
      </c>
      <c r="D167" s="12">
        <v>400</v>
      </c>
      <c r="E167" s="12">
        <v>132.06</v>
      </c>
      <c r="F167" s="14">
        <f t="shared" si="2"/>
        <v>0.33015</v>
      </c>
    </row>
    <row r="168" spans="2:6" ht="31.5" customHeight="1">
      <c r="B168" s="9" t="s">
        <v>10</v>
      </c>
      <c r="C168" s="12">
        <v>100</v>
      </c>
      <c r="D168" s="12">
        <v>100</v>
      </c>
      <c r="E168" s="12">
        <v>0</v>
      </c>
      <c r="F168" s="14">
        <f t="shared" si="2"/>
        <v>0</v>
      </c>
    </row>
    <row r="169" spans="2:6" ht="31.5" customHeight="1">
      <c r="B169" s="9" t="s">
        <v>25</v>
      </c>
      <c r="C169" s="12">
        <v>1400</v>
      </c>
      <c r="D169" s="12">
        <v>1400</v>
      </c>
      <c r="E169" s="12">
        <v>0</v>
      </c>
      <c r="F169" s="14">
        <f t="shared" si="2"/>
        <v>0</v>
      </c>
    </row>
    <row r="170" spans="2:6" ht="31.5" customHeight="1">
      <c r="B170" s="8" t="s">
        <v>67</v>
      </c>
      <c r="C170" s="11">
        <v>0</v>
      </c>
      <c r="D170" s="11">
        <v>6000</v>
      </c>
      <c r="E170" s="11">
        <f>E171</f>
        <v>0</v>
      </c>
      <c r="F170" s="14">
        <f t="shared" si="2"/>
        <v>0</v>
      </c>
    </row>
    <row r="171" spans="2:6" ht="31.5" customHeight="1">
      <c r="B171" s="9" t="s">
        <v>33</v>
      </c>
      <c r="C171" s="12">
        <v>0</v>
      </c>
      <c r="D171" s="12">
        <v>6000</v>
      </c>
      <c r="E171" s="12">
        <v>0</v>
      </c>
      <c r="F171" s="14">
        <f t="shared" si="2"/>
        <v>0</v>
      </c>
    </row>
    <row r="172" spans="2:6" ht="45" customHeight="1">
      <c r="B172" s="7" t="s">
        <v>68</v>
      </c>
      <c r="C172" s="10">
        <v>85000</v>
      </c>
      <c r="D172" s="10">
        <v>85000</v>
      </c>
      <c r="E172" s="10">
        <f>E173</f>
        <v>39815.13</v>
      </c>
      <c r="F172" s="14">
        <f t="shared" si="2"/>
        <v>0.46841329411764704</v>
      </c>
    </row>
    <row r="173" spans="2:6" ht="48" customHeight="1">
      <c r="B173" s="8" t="s">
        <v>69</v>
      </c>
      <c r="C173" s="11">
        <v>85000</v>
      </c>
      <c r="D173" s="11">
        <v>85000</v>
      </c>
      <c r="E173" s="11">
        <f>E174</f>
        <v>39815.13</v>
      </c>
      <c r="F173" s="14">
        <f t="shared" si="2"/>
        <v>0.46841329411764704</v>
      </c>
    </row>
    <row r="174" spans="2:6" ht="31.5" customHeight="1">
      <c r="B174" s="9" t="s">
        <v>70</v>
      </c>
      <c r="C174" s="12">
        <v>85000</v>
      </c>
      <c r="D174" s="12">
        <v>85000</v>
      </c>
      <c r="E174" s="12">
        <v>39815.13</v>
      </c>
      <c r="F174" s="14">
        <f t="shared" si="2"/>
        <v>0.46841329411764704</v>
      </c>
    </row>
    <row r="175" spans="2:6" ht="31.5" customHeight="1">
      <c r="B175" s="7" t="s">
        <v>71</v>
      </c>
      <c r="C175" s="10">
        <v>123700</v>
      </c>
      <c r="D175" s="10">
        <v>123700</v>
      </c>
      <c r="E175" s="10">
        <f>E176</f>
        <v>56691.45</v>
      </c>
      <c r="F175" s="14">
        <f t="shared" si="2"/>
        <v>0.45829789814066285</v>
      </c>
    </row>
    <row r="176" spans="2:6" ht="31.5" customHeight="1">
      <c r="B176" s="8" t="s">
        <v>72</v>
      </c>
      <c r="C176" s="11">
        <v>123700</v>
      </c>
      <c r="D176" s="11">
        <v>123700</v>
      </c>
      <c r="E176" s="11">
        <f>E177</f>
        <v>56691.45</v>
      </c>
      <c r="F176" s="14">
        <f t="shared" si="2"/>
        <v>0.45829789814066285</v>
      </c>
    </row>
    <row r="177" spans="2:6" ht="44.25" customHeight="1">
      <c r="B177" s="9" t="s">
        <v>73</v>
      </c>
      <c r="C177" s="12">
        <v>123700</v>
      </c>
      <c r="D177" s="12">
        <v>123700</v>
      </c>
      <c r="E177" s="12">
        <v>56691.45</v>
      </c>
      <c r="F177" s="14">
        <f t="shared" si="2"/>
        <v>0.45829789814066285</v>
      </c>
    </row>
    <row r="178" spans="2:6" ht="31.5" customHeight="1">
      <c r="B178" s="7" t="s">
        <v>74</v>
      </c>
      <c r="C178" s="10">
        <v>112600</v>
      </c>
      <c r="D178" s="10">
        <v>155500</v>
      </c>
      <c r="E178" s="10">
        <f>E179+E181</f>
        <v>73009</v>
      </c>
      <c r="F178" s="14">
        <f t="shared" si="2"/>
        <v>0.4695112540192926</v>
      </c>
    </row>
    <row r="179" spans="2:6" ht="31.5" customHeight="1">
      <c r="B179" s="8" t="s">
        <v>75</v>
      </c>
      <c r="C179" s="11">
        <v>0</v>
      </c>
      <c r="D179" s="11">
        <v>75500</v>
      </c>
      <c r="E179" s="11">
        <f>E180</f>
        <v>73009</v>
      </c>
      <c r="F179" s="14">
        <f t="shared" si="2"/>
        <v>0.9670066225165563</v>
      </c>
    </row>
    <row r="180" spans="2:6" ht="31.5" customHeight="1">
      <c r="B180" s="9" t="s">
        <v>76</v>
      </c>
      <c r="C180" s="12">
        <v>0</v>
      </c>
      <c r="D180" s="12">
        <v>75500</v>
      </c>
      <c r="E180" s="12">
        <v>73009</v>
      </c>
      <c r="F180" s="14">
        <f t="shared" si="2"/>
        <v>0.9670066225165563</v>
      </c>
    </row>
    <row r="181" spans="2:6" ht="31.5" customHeight="1">
      <c r="B181" s="8" t="s">
        <v>77</v>
      </c>
      <c r="C181" s="11">
        <v>112600</v>
      </c>
      <c r="D181" s="11">
        <v>80000</v>
      </c>
      <c r="E181" s="11">
        <f>E182</f>
        <v>0</v>
      </c>
      <c r="F181" s="14">
        <f t="shared" si="2"/>
        <v>0</v>
      </c>
    </row>
    <row r="182" spans="2:6" ht="31.5" customHeight="1">
      <c r="B182" s="9" t="s">
        <v>78</v>
      </c>
      <c r="C182" s="12">
        <v>112600</v>
      </c>
      <c r="D182" s="12">
        <v>80000</v>
      </c>
      <c r="E182" s="12">
        <v>0</v>
      </c>
      <c r="F182" s="14">
        <f t="shared" si="2"/>
        <v>0</v>
      </c>
    </row>
    <row r="183" spans="2:6" ht="31.5" customHeight="1">
      <c r="B183" s="7" t="s">
        <v>79</v>
      </c>
      <c r="C183" s="10">
        <v>12488388.02</v>
      </c>
      <c r="D183" s="10">
        <v>12735897.88</v>
      </c>
      <c r="E183" s="10">
        <f>E184+E206+E216+E236+E250+E254+E264+E266+E276+E286</f>
        <v>4317593.77</v>
      </c>
      <c r="F183" s="14">
        <f t="shared" si="2"/>
        <v>0.33900976677743266</v>
      </c>
    </row>
    <row r="184" spans="2:6" ht="31.5" customHeight="1">
      <c r="B184" s="8" t="s">
        <v>80</v>
      </c>
      <c r="C184" s="11">
        <v>4085574.02</v>
      </c>
      <c r="D184" s="11">
        <v>3903014.22</v>
      </c>
      <c r="E184" s="11">
        <f>SUM(E185:E205)</f>
        <v>2090206.52</v>
      </c>
      <c r="F184" s="14">
        <f t="shared" si="2"/>
        <v>0.5355364859521317</v>
      </c>
    </row>
    <row r="185" spans="2:6" ht="31.5" customHeight="1">
      <c r="B185" s="9" t="s">
        <v>81</v>
      </c>
      <c r="C185" s="12">
        <v>210000</v>
      </c>
      <c r="D185" s="12">
        <v>210000</v>
      </c>
      <c r="E185" s="12">
        <v>106918.02</v>
      </c>
      <c r="F185" s="14">
        <f t="shared" si="2"/>
        <v>0.5091334285714286</v>
      </c>
    </row>
    <row r="186" spans="2:6" ht="31.5" customHeight="1">
      <c r="B186" s="9" t="s">
        <v>13</v>
      </c>
      <c r="C186" s="12">
        <v>144452</v>
      </c>
      <c r="D186" s="12">
        <v>141452</v>
      </c>
      <c r="E186" s="12">
        <v>67288.17</v>
      </c>
      <c r="F186" s="14">
        <f t="shared" si="2"/>
        <v>0.4756961372055538</v>
      </c>
    </row>
    <row r="187" spans="2:6" ht="31.5" customHeight="1">
      <c r="B187" s="9" t="s">
        <v>14</v>
      </c>
      <c r="C187" s="12">
        <v>2211093</v>
      </c>
      <c r="D187" s="12">
        <v>2024946.9</v>
      </c>
      <c r="E187" s="12">
        <v>1147309.06</v>
      </c>
      <c r="F187" s="14">
        <f t="shared" si="2"/>
        <v>0.5665872324849606</v>
      </c>
    </row>
    <row r="188" spans="2:6" ht="31.5" customHeight="1">
      <c r="B188" s="9" t="s">
        <v>15</v>
      </c>
      <c r="C188" s="12">
        <v>185700</v>
      </c>
      <c r="D188" s="12">
        <v>185700</v>
      </c>
      <c r="E188" s="12">
        <v>172769.07</v>
      </c>
      <c r="F188" s="14">
        <f t="shared" si="2"/>
        <v>0.9303665589660743</v>
      </c>
    </row>
    <row r="189" spans="2:6" ht="31.5" customHeight="1">
      <c r="B189" s="9" t="s">
        <v>16</v>
      </c>
      <c r="C189" s="12">
        <v>408765</v>
      </c>
      <c r="D189" s="12">
        <v>400557</v>
      </c>
      <c r="E189" s="12">
        <v>233301.8</v>
      </c>
      <c r="F189" s="14">
        <f t="shared" si="2"/>
        <v>0.5824434474993572</v>
      </c>
    </row>
    <row r="190" spans="2:6" ht="31.5" customHeight="1">
      <c r="B190" s="9" t="s">
        <v>17</v>
      </c>
      <c r="C190" s="12">
        <v>59227</v>
      </c>
      <c r="D190" s="12">
        <v>58021.3</v>
      </c>
      <c r="E190" s="12">
        <v>28331.94</v>
      </c>
      <c r="F190" s="14">
        <f t="shared" si="2"/>
        <v>0.4883023992912947</v>
      </c>
    </row>
    <row r="191" spans="2:6" ht="31.5" customHeight="1">
      <c r="B191" s="9" t="s">
        <v>50</v>
      </c>
      <c r="C191" s="12">
        <v>8500</v>
      </c>
      <c r="D191" s="12">
        <v>8500</v>
      </c>
      <c r="E191" s="12">
        <v>4022</v>
      </c>
      <c r="F191" s="14">
        <f t="shared" si="2"/>
        <v>0.4731764705882353</v>
      </c>
    </row>
    <row r="192" spans="2:6" ht="31.5" customHeight="1">
      <c r="B192" s="9" t="s">
        <v>51</v>
      </c>
      <c r="C192" s="12">
        <v>7400</v>
      </c>
      <c r="D192" s="12">
        <v>7400</v>
      </c>
      <c r="E192" s="12">
        <v>2150</v>
      </c>
      <c r="F192" s="14">
        <f t="shared" si="2"/>
        <v>0.2905405405405405</v>
      </c>
    </row>
    <row r="193" spans="2:6" ht="31.5" customHeight="1">
      <c r="B193" s="9" t="s">
        <v>8</v>
      </c>
      <c r="C193" s="12">
        <v>327250</v>
      </c>
      <c r="D193" s="12">
        <v>319750</v>
      </c>
      <c r="E193" s="12">
        <v>168266.46</v>
      </c>
      <c r="F193" s="14">
        <f t="shared" si="2"/>
        <v>0.5262438154808444</v>
      </c>
    </row>
    <row r="194" spans="2:6" ht="31.5" customHeight="1">
      <c r="B194" s="9" t="s">
        <v>64</v>
      </c>
      <c r="C194" s="12">
        <v>1800</v>
      </c>
      <c r="D194" s="12">
        <v>1800</v>
      </c>
      <c r="E194" s="12">
        <v>0</v>
      </c>
      <c r="F194" s="14">
        <f t="shared" si="2"/>
        <v>0</v>
      </c>
    </row>
    <row r="195" spans="2:6" ht="31.5" customHeight="1">
      <c r="B195" s="9" t="s">
        <v>82</v>
      </c>
      <c r="C195" s="12">
        <v>6850</v>
      </c>
      <c r="D195" s="12">
        <v>22850</v>
      </c>
      <c r="E195" s="12">
        <v>0</v>
      </c>
      <c r="F195" s="14">
        <f t="shared" si="2"/>
        <v>0</v>
      </c>
    </row>
    <row r="196" spans="2:6" ht="31.5" customHeight="1">
      <c r="B196" s="9" t="s">
        <v>18</v>
      </c>
      <c r="C196" s="12">
        <v>59372</v>
      </c>
      <c r="D196" s="12">
        <v>59372</v>
      </c>
      <c r="E196" s="12">
        <v>23429.53</v>
      </c>
      <c r="F196" s="14">
        <f t="shared" si="2"/>
        <v>0.39462254934986185</v>
      </c>
    </row>
    <row r="197" spans="2:6" ht="31.5" customHeight="1">
      <c r="B197" s="9" t="s">
        <v>19</v>
      </c>
      <c r="C197" s="12">
        <v>197077.02</v>
      </c>
      <c r="D197" s="12">
        <v>197077.02</v>
      </c>
      <c r="E197" s="12">
        <v>0</v>
      </c>
      <c r="F197" s="14">
        <f t="shared" si="2"/>
        <v>0</v>
      </c>
    </row>
    <row r="198" spans="2:6" ht="31.5" customHeight="1">
      <c r="B198" s="9" t="s">
        <v>20</v>
      </c>
      <c r="C198" s="12">
        <v>1700</v>
      </c>
      <c r="D198" s="12">
        <v>1700</v>
      </c>
      <c r="E198" s="12">
        <v>350</v>
      </c>
      <c r="F198" s="14">
        <f t="shared" si="2"/>
        <v>0.20588235294117646</v>
      </c>
    </row>
    <row r="199" spans="2:6" ht="31.5" customHeight="1">
      <c r="B199" s="9" t="s">
        <v>9</v>
      </c>
      <c r="C199" s="12">
        <v>99660</v>
      </c>
      <c r="D199" s="12">
        <v>99660</v>
      </c>
      <c r="E199" s="12">
        <v>35437.5</v>
      </c>
      <c r="F199" s="14">
        <f aca="true" t="shared" si="3" ref="F199:F262">E199/D199</f>
        <v>0.35558398555087295</v>
      </c>
    </row>
    <row r="200" spans="2:6" ht="31.5" customHeight="1">
      <c r="B200" s="9" t="s">
        <v>35</v>
      </c>
      <c r="C200" s="12">
        <v>9850</v>
      </c>
      <c r="D200" s="12">
        <v>9850</v>
      </c>
      <c r="E200" s="12">
        <v>3032.91</v>
      </c>
      <c r="F200" s="14">
        <f t="shared" si="3"/>
        <v>0.3079096446700507</v>
      </c>
    </row>
    <row r="201" spans="2:6" ht="31.5" customHeight="1">
      <c r="B201" s="9" t="s">
        <v>22</v>
      </c>
      <c r="C201" s="12">
        <v>4300</v>
      </c>
      <c r="D201" s="12">
        <v>4300</v>
      </c>
      <c r="E201" s="12">
        <v>900.71</v>
      </c>
      <c r="F201" s="14">
        <f t="shared" si="3"/>
        <v>0.20946744186046512</v>
      </c>
    </row>
    <row r="202" spans="2:6" ht="31.5" customHeight="1">
      <c r="B202" s="9" t="s">
        <v>10</v>
      </c>
      <c r="C202" s="12">
        <v>7700</v>
      </c>
      <c r="D202" s="12">
        <v>7700</v>
      </c>
      <c r="E202" s="12">
        <v>6469</v>
      </c>
      <c r="F202" s="14">
        <f t="shared" si="3"/>
        <v>0.8401298701298702</v>
      </c>
    </row>
    <row r="203" spans="2:6" ht="31.5" customHeight="1">
      <c r="B203" s="9" t="s">
        <v>23</v>
      </c>
      <c r="C203" s="12">
        <v>130678</v>
      </c>
      <c r="D203" s="12">
        <v>130678</v>
      </c>
      <c r="E203" s="12">
        <v>89980.35</v>
      </c>
      <c r="F203" s="14">
        <f t="shared" si="3"/>
        <v>0.6885654050413995</v>
      </c>
    </row>
    <row r="204" spans="2:6" ht="31.5" customHeight="1">
      <c r="B204" s="9" t="s">
        <v>25</v>
      </c>
      <c r="C204" s="12">
        <v>4200</v>
      </c>
      <c r="D204" s="12">
        <v>4200</v>
      </c>
      <c r="E204" s="12">
        <v>250</v>
      </c>
      <c r="F204" s="14">
        <f t="shared" si="3"/>
        <v>0.05952380952380952</v>
      </c>
    </row>
    <row r="205" spans="2:6" ht="31.5" customHeight="1">
      <c r="B205" s="9" t="s">
        <v>26</v>
      </c>
      <c r="C205" s="12">
        <v>0</v>
      </c>
      <c r="D205" s="12">
        <v>7500</v>
      </c>
      <c r="E205" s="12">
        <v>0</v>
      </c>
      <c r="F205" s="14">
        <f t="shared" si="3"/>
        <v>0</v>
      </c>
    </row>
    <row r="206" spans="2:6" ht="31.5" customHeight="1">
      <c r="B206" s="8" t="s">
        <v>83</v>
      </c>
      <c r="C206" s="11">
        <v>392387</v>
      </c>
      <c r="D206" s="11">
        <v>441893</v>
      </c>
      <c r="E206" s="11">
        <f>SUM(E207:E215)</f>
        <v>159693.18</v>
      </c>
      <c r="F206" s="14">
        <f t="shared" si="3"/>
        <v>0.3613842717580953</v>
      </c>
    </row>
    <row r="207" spans="2:6" ht="45" customHeight="1">
      <c r="B207" s="9" t="s">
        <v>84</v>
      </c>
      <c r="C207" s="12">
        <v>18360</v>
      </c>
      <c r="D207" s="12">
        <v>18360</v>
      </c>
      <c r="E207" s="12">
        <v>729.09</v>
      </c>
      <c r="F207" s="14">
        <f t="shared" si="3"/>
        <v>0.03971078431372549</v>
      </c>
    </row>
    <row r="208" spans="2:6" ht="31.5" customHeight="1">
      <c r="B208" s="9" t="s">
        <v>81</v>
      </c>
      <c r="C208" s="12">
        <v>184232</v>
      </c>
      <c r="D208" s="12">
        <v>184232</v>
      </c>
      <c r="E208" s="12">
        <v>82314</v>
      </c>
      <c r="F208" s="14">
        <f t="shared" si="3"/>
        <v>0.4467953449997829</v>
      </c>
    </row>
    <row r="209" spans="2:6" ht="31.5" customHeight="1">
      <c r="B209" s="9" t="s">
        <v>13</v>
      </c>
      <c r="C209" s="12">
        <v>9940</v>
      </c>
      <c r="D209" s="12">
        <v>9940</v>
      </c>
      <c r="E209" s="12">
        <v>3403.55</v>
      </c>
      <c r="F209" s="14">
        <f t="shared" si="3"/>
        <v>0.34240945674044265</v>
      </c>
    </row>
    <row r="210" spans="2:6" ht="31.5" customHeight="1">
      <c r="B210" s="9" t="s">
        <v>14</v>
      </c>
      <c r="C210" s="12">
        <v>128995</v>
      </c>
      <c r="D210" s="12">
        <v>178501</v>
      </c>
      <c r="E210" s="12">
        <v>47198.08</v>
      </c>
      <c r="F210" s="14">
        <f t="shared" si="3"/>
        <v>0.26441353269729584</v>
      </c>
    </row>
    <row r="211" spans="2:6" ht="31.5" customHeight="1">
      <c r="B211" s="9" t="s">
        <v>15</v>
      </c>
      <c r="C211" s="12">
        <v>11500</v>
      </c>
      <c r="D211" s="12">
        <v>11500</v>
      </c>
      <c r="E211" s="12">
        <v>10340.4</v>
      </c>
      <c r="F211" s="14">
        <f t="shared" si="3"/>
        <v>0.8991652173913043</v>
      </c>
    </row>
    <row r="212" spans="2:6" ht="31.5" customHeight="1">
      <c r="B212" s="9" t="s">
        <v>16</v>
      </c>
      <c r="C212" s="12">
        <v>26700</v>
      </c>
      <c r="D212" s="12">
        <v>26700</v>
      </c>
      <c r="E212" s="12">
        <v>10345.93</v>
      </c>
      <c r="F212" s="14">
        <f t="shared" si="3"/>
        <v>0.38748801498127344</v>
      </c>
    </row>
    <row r="213" spans="2:6" ht="31.5" customHeight="1">
      <c r="B213" s="9" t="s">
        <v>17</v>
      </c>
      <c r="C213" s="12">
        <v>3900</v>
      </c>
      <c r="D213" s="12">
        <v>3900</v>
      </c>
      <c r="E213" s="12">
        <v>1482.32</v>
      </c>
      <c r="F213" s="14">
        <f t="shared" si="3"/>
        <v>0.38008205128205125</v>
      </c>
    </row>
    <row r="214" spans="2:6" ht="31.5" customHeight="1">
      <c r="B214" s="9" t="s">
        <v>8</v>
      </c>
      <c r="C214" s="12">
        <v>3000</v>
      </c>
      <c r="D214" s="12">
        <v>3000</v>
      </c>
      <c r="E214" s="12">
        <v>999.9</v>
      </c>
      <c r="F214" s="14">
        <f t="shared" si="3"/>
        <v>0.3333</v>
      </c>
    </row>
    <row r="215" spans="2:6" ht="31.5" customHeight="1">
      <c r="B215" s="9" t="s">
        <v>23</v>
      </c>
      <c r="C215" s="12">
        <v>5760</v>
      </c>
      <c r="D215" s="12">
        <v>5760</v>
      </c>
      <c r="E215" s="12">
        <v>2879.91</v>
      </c>
      <c r="F215" s="14">
        <f t="shared" si="3"/>
        <v>0.499984375</v>
      </c>
    </row>
    <row r="216" spans="2:6" ht="31.5" customHeight="1">
      <c r="B216" s="8" t="s">
        <v>85</v>
      </c>
      <c r="C216" s="11">
        <v>5160085</v>
      </c>
      <c r="D216" s="11">
        <v>5150505</v>
      </c>
      <c r="E216" s="11">
        <f>SUM(E217:E235)</f>
        <v>534638.5</v>
      </c>
      <c r="F216" s="14">
        <f t="shared" si="3"/>
        <v>0.1038031222181126</v>
      </c>
    </row>
    <row r="217" spans="2:6" ht="39.75" customHeight="1">
      <c r="B217" s="9" t="s">
        <v>84</v>
      </c>
      <c r="C217" s="12">
        <v>24270</v>
      </c>
      <c r="D217" s="12">
        <v>24270</v>
      </c>
      <c r="E217" s="12">
        <v>2226.18</v>
      </c>
      <c r="F217" s="14">
        <f t="shared" si="3"/>
        <v>0.09172558714462299</v>
      </c>
    </row>
    <row r="218" spans="2:6" ht="31.5" customHeight="1">
      <c r="B218" s="9" t="s">
        <v>13</v>
      </c>
      <c r="C218" s="12">
        <v>38110</v>
      </c>
      <c r="D218" s="12">
        <v>38110</v>
      </c>
      <c r="E218" s="12">
        <v>14455.24</v>
      </c>
      <c r="F218" s="14">
        <f t="shared" si="3"/>
        <v>0.37930307006035163</v>
      </c>
    </row>
    <row r="219" spans="2:6" ht="31.5" customHeight="1">
      <c r="B219" s="9" t="s">
        <v>14</v>
      </c>
      <c r="C219" s="12">
        <v>672202</v>
      </c>
      <c r="D219" s="12">
        <v>662622</v>
      </c>
      <c r="E219" s="12">
        <v>311326.21</v>
      </c>
      <c r="F219" s="14">
        <f t="shared" si="3"/>
        <v>0.46983983326843964</v>
      </c>
    </row>
    <row r="220" spans="2:6" ht="31.5" customHeight="1">
      <c r="B220" s="9" t="s">
        <v>15</v>
      </c>
      <c r="C220" s="12">
        <v>47800</v>
      </c>
      <c r="D220" s="12">
        <v>47800</v>
      </c>
      <c r="E220" s="12">
        <v>45835.27</v>
      </c>
      <c r="F220" s="14">
        <f t="shared" si="3"/>
        <v>0.9588968619246862</v>
      </c>
    </row>
    <row r="221" spans="2:6" ht="31.5" customHeight="1">
      <c r="B221" s="9" t="s">
        <v>16</v>
      </c>
      <c r="C221" s="12">
        <v>121569</v>
      </c>
      <c r="D221" s="12">
        <v>121569</v>
      </c>
      <c r="E221" s="12">
        <v>63061.72</v>
      </c>
      <c r="F221" s="14">
        <f t="shared" si="3"/>
        <v>0.5187319135634907</v>
      </c>
    </row>
    <row r="222" spans="2:6" ht="31.5" customHeight="1">
      <c r="B222" s="9" t="s">
        <v>17</v>
      </c>
      <c r="C222" s="12">
        <v>17292</v>
      </c>
      <c r="D222" s="12">
        <v>17292</v>
      </c>
      <c r="E222" s="12">
        <v>8691.26</v>
      </c>
      <c r="F222" s="14">
        <f t="shared" si="3"/>
        <v>0.502617395327319</v>
      </c>
    </row>
    <row r="223" spans="2:6" ht="31.5" customHeight="1">
      <c r="B223" s="9" t="s">
        <v>8</v>
      </c>
      <c r="C223" s="12">
        <v>37311</v>
      </c>
      <c r="D223" s="12">
        <v>37311</v>
      </c>
      <c r="E223" s="12">
        <v>17046.29</v>
      </c>
      <c r="F223" s="14">
        <f t="shared" si="3"/>
        <v>0.4568703599474686</v>
      </c>
    </row>
    <row r="224" spans="2:6" ht="31.5" customHeight="1">
      <c r="B224" s="9" t="s">
        <v>52</v>
      </c>
      <c r="C224" s="12">
        <v>60300</v>
      </c>
      <c r="D224" s="12">
        <v>60300</v>
      </c>
      <c r="E224" s="12">
        <v>34068.57</v>
      </c>
      <c r="F224" s="14">
        <f t="shared" si="3"/>
        <v>0.5649845771144278</v>
      </c>
    </row>
    <row r="225" spans="2:6" ht="31.5" customHeight="1">
      <c r="B225" s="9" t="s">
        <v>82</v>
      </c>
      <c r="C225" s="12">
        <v>420</v>
      </c>
      <c r="D225" s="12">
        <v>420</v>
      </c>
      <c r="E225" s="12">
        <v>0</v>
      </c>
      <c r="F225" s="14">
        <f t="shared" si="3"/>
        <v>0</v>
      </c>
    </row>
    <row r="226" spans="2:6" ht="31.5" customHeight="1">
      <c r="B226" s="9" t="s">
        <v>18</v>
      </c>
      <c r="C226" s="12">
        <v>12060</v>
      </c>
      <c r="D226" s="12">
        <v>12060</v>
      </c>
      <c r="E226" s="12">
        <v>4469.21</v>
      </c>
      <c r="F226" s="14">
        <f t="shared" si="3"/>
        <v>0.37058126036484246</v>
      </c>
    </row>
    <row r="227" spans="2:6" ht="31.5" customHeight="1">
      <c r="B227" s="9" t="s">
        <v>19</v>
      </c>
      <c r="C227" s="12">
        <v>1200</v>
      </c>
      <c r="D227" s="12">
        <v>1200</v>
      </c>
      <c r="E227" s="12">
        <v>0</v>
      </c>
      <c r="F227" s="14">
        <f t="shared" si="3"/>
        <v>0</v>
      </c>
    </row>
    <row r="228" spans="2:6" ht="31.5" customHeight="1">
      <c r="B228" s="9" t="s">
        <v>20</v>
      </c>
      <c r="C228" s="12">
        <v>350</v>
      </c>
      <c r="D228" s="12">
        <v>350</v>
      </c>
      <c r="E228" s="12">
        <v>0</v>
      </c>
      <c r="F228" s="14">
        <f t="shared" si="3"/>
        <v>0</v>
      </c>
    </row>
    <row r="229" spans="2:6" ht="31.5" customHeight="1">
      <c r="B229" s="9" t="s">
        <v>9</v>
      </c>
      <c r="C229" s="12">
        <v>12900</v>
      </c>
      <c r="D229" s="12">
        <v>12900</v>
      </c>
      <c r="E229" s="12">
        <v>4292.02</v>
      </c>
      <c r="F229" s="14">
        <f t="shared" si="3"/>
        <v>0.33271472868217056</v>
      </c>
    </row>
    <row r="230" spans="2:6" ht="31.5" customHeight="1">
      <c r="B230" s="9" t="s">
        <v>35</v>
      </c>
      <c r="C230" s="12">
        <v>2800</v>
      </c>
      <c r="D230" s="12">
        <v>2800</v>
      </c>
      <c r="E230" s="12">
        <v>1051.69</v>
      </c>
      <c r="F230" s="14">
        <f t="shared" si="3"/>
        <v>0.3756035714285714</v>
      </c>
    </row>
    <row r="231" spans="2:6" ht="31.5" customHeight="1">
      <c r="B231" s="9" t="s">
        <v>22</v>
      </c>
      <c r="C231" s="12">
        <v>500</v>
      </c>
      <c r="D231" s="12">
        <v>500</v>
      </c>
      <c r="E231" s="12">
        <v>0</v>
      </c>
      <c r="F231" s="14">
        <f t="shared" si="3"/>
        <v>0</v>
      </c>
    </row>
    <row r="232" spans="2:6" ht="31.5" customHeight="1">
      <c r="B232" s="9" t="s">
        <v>10</v>
      </c>
      <c r="C232" s="12">
        <v>1800</v>
      </c>
      <c r="D232" s="12">
        <v>1800</v>
      </c>
      <c r="E232" s="12">
        <v>1800</v>
      </c>
      <c r="F232" s="14">
        <f t="shared" si="3"/>
        <v>1</v>
      </c>
    </row>
    <row r="233" spans="2:6" ht="31.5" customHeight="1">
      <c r="B233" s="9" t="s">
        <v>23</v>
      </c>
      <c r="C233" s="12">
        <v>34540</v>
      </c>
      <c r="D233" s="12">
        <v>34540</v>
      </c>
      <c r="E233" s="12">
        <v>24675</v>
      </c>
      <c r="F233" s="14">
        <f t="shared" si="3"/>
        <v>0.7143891140706428</v>
      </c>
    </row>
    <row r="234" spans="2:6" ht="31.5" customHeight="1">
      <c r="B234" s="9" t="s">
        <v>25</v>
      </c>
      <c r="C234" s="12">
        <v>1700</v>
      </c>
      <c r="D234" s="12">
        <v>1700</v>
      </c>
      <c r="E234" s="12">
        <v>0</v>
      </c>
      <c r="F234" s="14">
        <f t="shared" si="3"/>
        <v>0</v>
      </c>
    </row>
    <row r="235" spans="2:6" ht="31.5" customHeight="1">
      <c r="B235" s="9" t="s">
        <v>33</v>
      </c>
      <c r="C235" s="12">
        <v>4072961</v>
      </c>
      <c r="D235" s="12">
        <v>4072961</v>
      </c>
      <c r="E235" s="12">
        <v>1639.84</v>
      </c>
      <c r="F235" s="14">
        <f t="shared" si="3"/>
        <v>0.00040261618021876467</v>
      </c>
    </row>
    <row r="236" spans="2:6" ht="31.5" customHeight="1">
      <c r="B236" s="8" t="s">
        <v>86</v>
      </c>
      <c r="C236" s="11">
        <v>1578413</v>
      </c>
      <c r="D236" s="11">
        <v>1578413</v>
      </c>
      <c r="E236" s="11">
        <f>SUM(E237:E249)</f>
        <v>871001.9199999999</v>
      </c>
      <c r="F236" s="14">
        <f t="shared" si="3"/>
        <v>0.5518213040566695</v>
      </c>
    </row>
    <row r="237" spans="2:6" ht="31.5" customHeight="1">
      <c r="B237" s="9" t="s">
        <v>13</v>
      </c>
      <c r="C237" s="12">
        <v>79776</v>
      </c>
      <c r="D237" s="12">
        <v>79776</v>
      </c>
      <c r="E237" s="12">
        <v>38350.47</v>
      </c>
      <c r="F237" s="14">
        <f t="shared" si="3"/>
        <v>0.48072691034897713</v>
      </c>
    </row>
    <row r="238" spans="2:6" ht="31.5" customHeight="1">
      <c r="B238" s="9" t="s">
        <v>14</v>
      </c>
      <c r="C238" s="12">
        <v>1085290</v>
      </c>
      <c r="D238" s="12">
        <v>1085290</v>
      </c>
      <c r="E238" s="12">
        <v>562105.49</v>
      </c>
      <c r="F238" s="14">
        <f t="shared" si="3"/>
        <v>0.5179311428281842</v>
      </c>
    </row>
    <row r="239" spans="2:6" ht="31.5" customHeight="1">
      <c r="B239" s="9" t="s">
        <v>15</v>
      </c>
      <c r="C239" s="12">
        <v>96000</v>
      </c>
      <c r="D239" s="12">
        <v>96000</v>
      </c>
      <c r="E239" s="12">
        <v>86268.64</v>
      </c>
      <c r="F239" s="14">
        <f t="shared" si="3"/>
        <v>0.8986316666666666</v>
      </c>
    </row>
    <row r="240" spans="2:6" ht="31.5" customHeight="1">
      <c r="B240" s="9" t="s">
        <v>16</v>
      </c>
      <c r="C240" s="12">
        <v>212817</v>
      </c>
      <c r="D240" s="12">
        <v>212817</v>
      </c>
      <c r="E240" s="12">
        <v>116755.01</v>
      </c>
      <c r="F240" s="14">
        <f t="shared" si="3"/>
        <v>0.5486169337975819</v>
      </c>
    </row>
    <row r="241" spans="2:6" ht="31.5" customHeight="1">
      <c r="B241" s="9" t="s">
        <v>17</v>
      </c>
      <c r="C241" s="12">
        <v>30658</v>
      </c>
      <c r="D241" s="12">
        <v>30658</v>
      </c>
      <c r="E241" s="12">
        <v>15589.72</v>
      </c>
      <c r="F241" s="14">
        <f t="shared" si="3"/>
        <v>0.5085041424750473</v>
      </c>
    </row>
    <row r="242" spans="2:6" ht="31.5" customHeight="1">
      <c r="B242" s="9" t="s">
        <v>8</v>
      </c>
      <c r="C242" s="12">
        <v>3000</v>
      </c>
      <c r="D242" s="12">
        <v>3000</v>
      </c>
      <c r="E242" s="12">
        <v>0</v>
      </c>
      <c r="F242" s="14">
        <f t="shared" si="3"/>
        <v>0</v>
      </c>
    </row>
    <row r="243" spans="2:6" ht="31.5" customHeight="1">
      <c r="B243" s="9" t="s">
        <v>64</v>
      </c>
      <c r="C243" s="12">
        <v>300</v>
      </c>
      <c r="D243" s="12">
        <v>300</v>
      </c>
      <c r="E243" s="12">
        <v>0</v>
      </c>
      <c r="F243" s="14">
        <f t="shared" si="3"/>
        <v>0</v>
      </c>
    </row>
    <row r="244" spans="2:6" ht="31.5" customHeight="1">
      <c r="B244" s="9" t="s">
        <v>82</v>
      </c>
      <c r="C244" s="12">
        <v>500</v>
      </c>
      <c r="D244" s="12">
        <v>500</v>
      </c>
      <c r="E244" s="12">
        <v>0</v>
      </c>
      <c r="F244" s="14">
        <f t="shared" si="3"/>
        <v>0</v>
      </c>
    </row>
    <row r="245" spans="2:6" ht="31.5" customHeight="1">
      <c r="B245" s="9" t="s">
        <v>20</v>
      </c>
      <c r="C245" s="12">
        <v>200</v>
      </c>
      <c r="D245" s="12">
        <v>200</v>
      </c>
      <c r="E245" s="12">
        <v>0</v>
      </c>
      <c r="F245" s="14">
        <f t="shared" si="3"/>
        <v>0</v>
      </c>
    </row>
    <row r="246" spans="2:6" ht="31.5" customHeight="1">
      <c r="B246" s="9" t="s">
        <v>9</v>
      </c>
      <c r="C246" s="12">
        <v>4200</v>
      </c>
      <c r="D246" s="12">
        <v>4200</v>
      </c>
      <c r="E246" s="12">
        <v>0</v>
      </c>
      <c r="F246" s="14">
        <f t="shared" si="3"/>
        <v>0</v>
      </c>
    </row>
    <row r="247" spans="2:6" ht="31.5" customHeight="1">
      <c r="B247" s="9" t="s">
        <v>22</v>
      </c>
      <c r="C247" s="12">
        <v>800</v>
      </c>
      <c r="D247" s="12">
        <v>800</v>
      </c>
      <c r="E247" s="12">
        <v>43.46</v>
      </c>
      <c r="F247" s="14">
        <f t="shared" si="3"/>
        <v>0.054325</v>
      </c>
    </row>
    <row r="248" spans="2:6" ht="31.5" customHeight="1">
      <c r="B248" s="9" t="s">
        <v>23</v>
      </c>
      <c r="C248" s="12">
        <v>64192</v>
      </c>
      <c r="D248" s="12">
        <v>64192</v>
      </c>
      <c r="E248" s="12">
        <v>51889.13</v>
      </c>
      <c r="F248" s="14">
        <f t="shared" si="3"/>
        <v>0.8083426283649052</v>
      </c>
    </row>
    <row r="249" spans="2:6" ht="31.5" customHeight="1">
      <c r="B249" s="9" t="s">
        <v>25</v>
      </c>
      <c r="C249" s="12">
        <v>680</v>
      </c>
      <c r="D249" s="12">
        <v>680</v>
      </c>
      <c r="E249" s="12">
        <v>0</v>
      </c>
      <c r="F249" s="14">
        <f t="shared" si="3"/>
        <v>0</v>
      </c>
    </row>
    <row r="250" spans="2:6" ht="31.5" customHeight="1">
      <c r="B250" s="8" t="s">
        <v>87</v>
      </c>
      <c r="C250" s="11">
        <v>450900</v>
      </c>
      <c r="D250" s="11">
        <v>450900</v>
      </c>
      <c r="E250" s="11">
        <f>SUM(E251:E253)</f>
        <v>202604.93</v>
      </c>
      <c r="F250" s="14">
        <f t="shared" si="3"/>
        <v>0.44933450876025727</v>
      </c>
    </row>
    <row r="251" spans="2:6" ht="31.5" customHeight="1">
      <c r="B251" s="9" t="s">
        <v>16</v>
      </c>
      <c r="C251" s="12">
        <v>9000</v>
      </c>
      <c r="D251" s="12">
        <v>9000</v>
      </c>
      <c r="E251" s="12">
        <v>3519.61</v>
      </c>
      <c r="F251" s="14">
        <f t="shared" si="3"/>
        <v>0.3910677777777778</v>
      </c>
    </row>
    <row r="252" spans="2:6" ht="31.5" customHeight="1">
      <c r="B252" s="9" t="s">
        <v>51</v>
      </c>
      <c r="C252" s="12">
        <v>52000</v>
      </c>
      <c r="D252" s="12">
        <v>52000</v>
      </c>
      <c r="E252" s="12">
        <v>20475</v>
      </c>
      <c r="F252" s="14">
        <f t="shared" si="3"/>
        <v>0.39375</v>
      </c>
    </row>
    <row r="253" spans="2:6" ht="31.5" customHeight="1">
      <c r="B253" s="9" t="s">
        <v>9</v>
      </c>
      <c r="C253" s="12">
        <v>389900</v>
      </c>
      <c r="D253" s="12">
        <v>389900</v>
      </c>
      <c r="E253" s="12">
        <v>178610.32</v>
      </c>
      <c r="F253" s="14">
        <f t="shared" si="3"/>
        <v>0.4580926391382406</v>
      </c>
    </row>
    <row r="254" spans="2:6" ht="31.5" customHeight="1">
      <c r="B254" s="8" t="s">
        <v>88</v>
      </c>
      <c r="C254" s="11">
        <v>135218</v>
      </c>
      <c r="D254" s="11">
        <v>135218</v>
      </c>
      <c r="E254" s="11">
        <f>SUM(E255:E263)</f>
        <v>67522.19</v>
      </c>
      <c r="F254" s="14">
        <f t="shared" si="3"/>
        <v>0.49935799967459954</v>
      </c>
    </row>
    <row r="255" spans="2:6" ht="31.5" customHeight="1">
      <c r="B255" s="9" t="s">
        <v>13</v>
      </c>
      <c r="C255" s="12">
        <v>6607</v>
      </c>
      <c r="D255" s="12">
        <v>6607</v>
      </c>
      <c r="E255" s="12">
        <v>2668.25</v>
      </c>
      <c r="F255" s="14">
        <f t="shared" si="3"/>
        <v>0.40385197517784166</v>
      </c>
    </row>
    <row r="256" spans="2:6" ht="31.5" customHeight="1">
      <c r="B256" s="9" t="s">
        <v>14</v>
      </c>
      <c r="C256" s="12">
        <v>86912</v>
      </c>
      <c r="D256" s="12">
        <v>86912</v>
      </c>
      <c r="E256" s="12">
        <v>40219.39</v>
      </c>
      <c r="F256" s="14">
        <f t="shared" si="3"/>
        <v>0.46275991807805594</v>
      </c>
    </row>
    <row r="257" spans="2:6" ht="31.5" customHeight="1">
      <c r="B257" s="9" t="s">
        <v>15</v>
      </c>
      <c r="C257" s="12">
        <v>5600</v>
      </c>
      <c r="D257" s="12">
        <v>5600</v>
      </c>
      <c r="E257" s="12">
        <v>5580.49</v>
      </c>
      <c r="F257" s="14">
        <f t="shared" si="3"/>
        <v>0.9965160714285713</v>
      </c>
    </row>
    <row r="258" spans="2:6" ht="31.5" customHeight="1">
      <c r="B258" s="9" t="s">
        <v>16</v>
      </c>
      <c r="C258" s="12">
        <v>16812</v>
      </c>
      <c r="D258" s="12">
        <v>16812</v>
      </c>
      <c r="E258" s="12">
        <v>8256.1</v>
      </c>
      <c r="F258" s="14">
        <f t="shared" si="3"/>
        <v>0.4910837497025934</v>
      </c>
    </row>
    <row r="259" spans="2:6" ht="31.5" customHeight="1">
      <c r="B259" s="9" t="s">
        <v>17</v>
      </c>
      <c r="C259" s="12">
        <v>2409</v>
      </c>
      <c r="D259" s="12">
        <v>2409</v>
      </c>
      <c r="E259" s="12">
        <v>1182.96</v>
      </c>
      <c r="F259" s="14">
        <f t="shared" si="3"/>
        <v>0.49105853051058534</v>
      </c>
    </row>
    <row r="260" spans="2:6" ht="31.5" customHeight="1">
      <c r="B260" s="9" t="s">
        <v>82</v>
      </c>
      <c r="C260" s="12">
        <v>200</v>
      </c>
      <c r="D260" s="12">
        <v>200</v>
      </c>
      <c r="E260" s="12">
        <v>0</v>
      </c>
      <c r="F260" s="14">
        <f t="shared" si="3"/>
        <v>0</v>
      </c>
    </row>
    <row r="261" spans="2:6" ht="31.5" customHeight="1">
      <c r="B261" s="9" t="s">
        <v>9</v>
      </c>
      <c r="C261" s="12">
        <v>10000</v>
      </c>
      <c r="D261" s="12">
        <v>10000</v>
      </c>
      <c r="E261" s="12">
        <v>5815</v>
      </c>
      <c r="F261" s="14">
        <f t="shared" si="3"/>
        <v>0.5815</v>
      </c>
    </row>
    <row r="262" spans="2:6" ht="31.5" customHeight="1">
      <c r="B262" s="9" t="s">
        <v>22</v>
      </c>
      <c r="C262" s="12">
        <v>400</v>
      </c>
      <c r="D262" s="12">
        <v>400</v>
      </c>
      <c r="E262" s="12">
        <v>0</v>
      </c>
      <c r="F262" s="14">
        <f t="shared" si="3"/>
        <v>0</v>
      </c>
    </row>
    <row r="263" spans="2:6" ht="31.5" customHeight="1">
      <c r="B263" s="9" t="s">
        <v>23</v>
      </c>
      <c r="C263" s="12">
        <v>6278</v>
      </c>
      <c r="D263" s="12">
        <v>6278</v>
      </c>
      <c r="E263" s="12">
        <v>3800</v>
      </c>
      <c r="F263" s="14">
        <f aca="true" t="shared" si="4" ref="F263:F326">E263/D263</f>
        <v>0.6052883083784645</v>
      </c>
    </row>
    <row r="264" spans="2:6" ht="31.5" customHeight="1">
      <c r="B264" s="8" t="s">
        <v>89</v>
      </c>
      <c r="C264" s="11">
        <v>4000</v>
      </c>
      <c r="D264" s="11">
        <v>4000</v>
      </c>
      <c r="E264" s="11">
        <f>E265</f>
        <v>0</v>
      </c>
      <c r="F264" s="14">
        <f t="shared" si="4"/>
        <v>0</v>
      </c>
    </row>
    <row r="265" spans="2:6" ht="31.5" customHeight="1">
      <c r="B265" s="9" t="s">
        <v>9</v>
      </c>
      <c r="C265" s="12">
        <v>4000</v>
      </c>
      <c r="D265" s="12">
        <v>4000</v>
      </c>
      <c r="E265" s="12">
        <v>0</v>
      </c>
      <c r="F265" s="14">
        <f t="shared" si="4"/>
        <v>0</v>
      </c>
    </row>
    <row r="266" spans="2:6" ht="31.5" customHeight="1">
      <c r="B266" s="8" t="s">
        <v>90</v>
      </c>
      <c r="C266" s="11">
        <v>370554</v>
      </c>
      <c r="D266" s="11">
        <v>370554</v>
      </c>
      <c r="E266" s="11">
        <f>SUM(E267:E275)</f>
        <v>175954.81999999998</v>
      </c>
      <c r="F266" s="14">
        <f t="shared" si="4"/>
        <v>0.4748425870453429</v>
      </c>
    </row>
    <row r="267" spans="2:6" ht="31.5" customHeight="1">
      <c r="B267" s="9" t="s">
        <v>14</v>
      </c>
      <c r="C267" s="12">
        <v>171119</v>
      </c>
      <c r="D267" s="12">
        <v>171119</v>
      </c>
      <c r="E267" s="12">
        <v>72311.68</v>
      </c>
      <c r="F267" s="14">
        <f t="shared" si="4"/>
        <v>0.42258124463092933</v>
      </c>
    </row>
    <row r="268" spans="2:6" ht="31.5" customHeight="1">
      <c r="B268" s="9" t="s">
        <v>15</v>
      </c>
      <c r="C268" s="12">
        <v>11700</v>
      </c>
      <c r="D268" s="12">
        <v>11700</v>
      </c>
      <c r="E268" s="12">
        <v>11382.06</v>
      </c>
      <c r="F268" s="14">
        <f t="shared" si="4"/>
        <v>0.972825641025641</v>
      </c>
    </row>
    <row r="269" spans="2:6" ht="31.5" customHeight="1">
      <c r="B269" s="9" t="s">
        <v>16</v>
      </c>
      <c r="C269" s="12">
        <v>31054</v>
      </c>
      <c r="D269" s="12">
        <v>31054</v>
      </c>
      <c r="E269" s="12">
        <v>14311.64</v>
      </c>
      <c r="F269" s="14">
        <f t="shared" si="4"/>
        <v>0.46086301281638437</v>
      </c>
    </row>
    <row r="270" spans="2:6" ht="31.5" customHeight="1">
      <c r="B270" s="9" t="s">
        <v>17</v>
      </c>
      <c r="C270" s="12">
        <v>4673</v>
      </c>
      <c r="D270" s="12">
        <v>4673</v>
      </c>
      <c r="E270" s="12">
        <v>1560.89</v>
      </c>
      <c r="F270" s="14">
        <f t="shared" si="4"/>
        <v>0.33402311149154723</v>
      </c>
    </row>
    <row r="271" spans="2:6" ht="31.5" customHeight="1">
      <c r="B271" s="9" t="s">
        <v>8</v>
      </c>
      <c r="C271" s="12">
        <v>11000</v>
      </c>
      <c r="D271" s="12">
        <v>11000</v>
      </c>
      <c r="E271" s="12">
        <v>2384.62</v>
      </c>
      <c r="F271" s="14">
        <f t="shared" si="4"/>
        <v>0.21678363636363635</v>
      </c>
    </row>
    <row r="272" spans="2:6" ht="31.5" customHeight="1">
      <c r="B272" s="9" t="s">
        <v>52</v>
      </c>
      <c r="C272" s="12">
        <v>131250</v>
      </c>
      <c r="D272" s="12">
        <v>131250</v>
      </c>
      <c r="E272" s="12">
        <v>70135.01</v>
      </c>
      <c r="F272" s="14">
        <f t="shared" si="4"/>
        <v>0.534361980952381</v>
      </c>
    </row>
    <row r="273" spans="2:6" ht="31.5" customHeight="1">
      <c r="B273" s="9" t="s">
        <v>19</v>
      </c>
      <c r="C273" s="12">
        <v>1500</v>
      </c>
      <c r="D273" s="12">
        <v>1500</v>
      </c>
      <c r="E273" s="12">
        <v>0</v>
      </c>
      <c r="F273" s="14">
        <f t="shared" si="4"/>
        <v>0</v>
      </c>
    </row>
    <row r="274" spans="2:6" ht="31.5" customHeight="1">
      <c r="B274" s="9" t="s">
        <v>9</v>
      </c>
      <c r="C274" s="12">
        <v>600</v>
      </c>
      <c r="D274" s="12">
        <v>600</v>
      </c>
      <c r="E274" s="12">
        <v>0</v>
      </c>
      <c r="F274" s="14">
        <f t="shared" si="4"/>
        <v>0</v>
      </c>
    </row>
    <row r="275" spans="2:6" ht="31.5" customHeight="1">
      <c r="B275" s="9" t="s">
        <v>23</v>
      </c>
      <c r="C275" s="12">
        <v>7658</v>
      </c>
      <c r="D275" s="12">
        <v>7658</v>
      </c>
      <c r="E275" s="12">
        <v>3868.92</v>
      </c>
      <c r="F275" s="14">
        <f t="shared" si="4"/>
        <v>0.5052128493079133</v>
      </c>
    </row>
    <row r="276" spans="2:6" ht="69.75" customHeight="1">
      <c r="B276" s="8" t="s">
        <v>91</v>
      </c>
      <c r="C276" s="11">
        <v>68406</v>
      </c>
      <c r="D276" s="11">
        <v>125819.7</v>
      </c>
      <c r="E276" s="11">
        <f>SUM(E277:E285)</f>
        <v>59157.15</v>
      </c>
      <c r="F276" s="14">
        <f t="shared" si="4"/>
        <v>0.47017398706243935</v>
      </c>
    </row>
    <row r="277" spans="2:6" ht="31.5" customHeight="1">
      <c r="B277" s="9" t="s">
        <v>13</v>
      </c>
      <c r="C277" s="12">
        <v>2773</v>
      </c>
      <c r="D277" s="12">
        <v>5773</v>
      </c>
      <c r="E277" s="12">
        <v>2624.69</v>
      </c>
      <c r="F277" s="14">
        <f t="shared" si="4"/>
        <v>0.45464922917027545</v>
      </c>
    </row>
    <row r="278" spans="2:6" ht="31.5" customHeight="1">
      <c r="B278" s="9" t="s">
        <v>14</v>
      </c>
      <c r="C278" s="12">
        <v>39889</v>
      </c>
      <c r="D278" s="12">
        <v>87451.29</v>
      </c>
      <c r="E278" s="12">
        <v>40127.74</v>
      </c>
      <c r="F278" s="14">
        <f t="shared" si="4"/>
        <v>0.4588581826523085</v>
      </c>
    </row>
    <row r="279" spans="2:6" ht="31.5" customHeight="1">
      <c r="B279" s="9" t="s">
        <v>15</v>
      </c>
      <c r="C279" s="12">
        <v>6995</v>
      </c>
      <c r="D279" s="12">
        <v>4432.71</v>
      </c>
      <c r="E279" s="12">
        <v>4432.71</v>
      </c>
      <c r="F279" s="14">
        <f t="shared" si="4"/>
        <v>1</v>
      </c>
    </row>
    <row r="280" spans="2:6" ht="31.5" customHeight="1">
      <c r="B280" s="9" t="s">
        <v>16</v>
      </c>
      <c r="C280" s="12">
        <v>10055</v>
      </c>
      <c r="D280" s="12">
        <v>18263</v>
      </c>
      <c r="E280" s="12">
        <v>8047.65</v>
      </c>
      <c r="F280" s="14">
        <f t="shared" si="4"/>
        <v>0.4406532333132563</v>
      </c>
    </row>
    <row r="281" spans="2:6" ht="31.5" customHeight="1">
      <c r="B281" s="9" t="s">
        <v>17</v>
      </c>
      <c r="C281" s="12">
        <v>1450</v>
      </c>
      <c r="D281" s="12">
        <v>2655.7</v>
      </c>
      <c r="E281" s="12">
        <v>1153.04</v>
      </c>
      <c r="F281" s="14">
        <f t="shared" si="4"/>
        <v>0.4341755469367775</v>
      </c>
    </row>
    <row r="282" spans="2:6" ht="31.5" customHeight="1">
      <c r="B282" s="9" t="s">
        <v>8</v>
      </c>
      <c r="C282" s="12">
        <v>2000</v>
      </c>
      <c r="D282" s="12">
        <v>2000</v>
      </c>
      <c r="E282" s="12">
        <v>0</v>
      </c>
      <c r="F282" s="14">
        <f t="shared" si="4"/>
        <v>0</v>
      </c>
    </row>
    <row r="283" spans="2:6" ht="31.5" customHeight="1">
      <c r="B283" s="9" t="s">
        <v>18</v>
      </c>
      <c r="C283" s="12">
        <v>1000</v>
      </c>
      <c r="D283" s="12">
        <v>1000</v>
      </c>
      <c r="E283" s="12">
        <v>0</v>
      </c>
      <c r="F283" s="14">
        <f t="shared" si="4"/>
        <v>0</v>
      </c>
    </row>
    <row r="284" spans="2:6" ht="31.5" customHeight="1">
      <c r="B284" s="9" t="s">
        <v>35</v>
      </c>
      <c r="C284" s="12">
        <v>500</v>
      </c>
      <c r="D284" s="12">
        <v>500</v>
      </c>
      <c r="E284" s="12">
        <v>0</v>
      </c>
      <c r="F284" s="14">
        <f t="shared" si="4"/>
        <v>0</v>
      </c>
    </row>
    <row r="285" spans="2:6" ht="31.5" customHeight="1">
      <c r="B285" s="9" t="s">
        <v>23</v>
      </c>
      <c r="C285" s="12">
        <v>3744</v>
      </c>
      <c r="D285" s="12">
        <v>3744</v>
      </c>
      <c r="E285" s="12">
        <v>2771.32</v>
      </c>
      <c r="F285" s="14">
        <f t="shared" si="4"/>
        <v>0.7402029914529915</v>
      </c>
    </row>
    <row r="286" spans="2:6" ht="31.5" customHeight="1">
      <c r="B286" s="8" t="s">
        <v>92</v>
      </c>
      <c r="C286" s="11">
        <v>242851</v>
      </c>
      <c r="D286" s="11">
        <v>575580.96</v>
      </c>
      <c r="E286" s="11">
        <f>SUM(E287:E309)</f>
        <v>156814.56</v>
      </c>
      <c r="F286" s="14">
        <f t="shared" si="4"/>
        <v>0.27244570424984177</v>
      </c>
    </row>
    <row r="287" spans="2:6" ht="31.5" customHeight="1">
      <c r="B287" s="9" t="s">
        <v>13</v>
      </c>
      <c r="C287" s="12">
        <v>4000</v>
      </c>
      <c r="D287" s="12">
        <v>4000</v>
      </c>
      <c r="E287" s="12">
        <v>0</v>
      </c>
      <c r="F287" s="14">
        <f t="shared" si="4"/>
        <v>0</v>
      </c>
    </row>
    <row r="288" spans="2:6" ht="31.5" customHeight="1">
      <c r="B288" s="9" t="s">
        <v>14</v>
      </c>
      <c r="C288" s="12">
        <v>120000</v>
      </c>
      <c r="D288" s="12">
        <v>119900</v>
      </c>
      <c r="E288" s="12">
        <v>59764.67</v>
      </c>
      <c r="F288" s="14">
        <f t="shared" si="4"/>
        <v>0.49845429524603835</v>
      </c>
    </row>
    <row r="289" spans="2:6" ht="31.5" customHeight="1">
      <c r="B289" s="9" t="s">
        <v>55</v>
      </c>
      <c r="C289" s="12">
        <v>0</v>
      </c>
      <c r="D289" s="12">
        <v>21250</v>
      </c>
      <c r="E289" s="12">
        <v>5375.42</v>
      </c>
      <c r="F289" s="14">
        <f t="shared" si="4"/>
        <v>0.2529609411764706</v>
      </c>
    </row>
    <row r="290" spans="2:6" ht="31.5" customHeight="1">
      <c r="B290" s="9" t="s">
        <v>93</v>
      </c>
      <c r="C290" s="12">
        <v>0</v>
      </c>
      <c r="D290" s="12">
        <v>3750</v>
      </c>
      <c r="E290" s="12">
        <v>948.58</v>
      </c>
      <c r="F290" s="14">
        <f t="shared" si="4"/>
        <v>0.25295466666666666</v>
      </c>
    </row>
    <row r="291" spans="2:6" ht="31.5" customHeight="1">
      <c r="B291" s="9" t="s">
        <v>15</v>
      </c>
      <c r="C291" s="12">
        <v>7500</v>
      </c>
      <c r="D291" s="12">
        <v>7600</v>
      </c>
      <c r="E291" s="12">
        <v>7571.97</v>
      </c>
      <c r="F291" s="14">
        <f t="shared" si="4"/>
        <v>0.9963118421052632</v>
      </c>
    </row>
    <row r="292" spans="2:6" ht="31.5" customHeight="1">
      <c r="B292" s="9" t="s">
        <v>16</v>
      </c>
      <c r="C292" s="12">
        <v>20000</v>
      </c>
      <c r="D292" s="12">
        <v>20000</v>
      </c>
      <c r="E292" s="12">
        <v>11563.91</v>
      </c>
      <c r="F292" s="14">
        <f t="shared" si="4"/>
        <v>0.5781955</v>
      </c>
    </row>
    <row r="293" spans="2:6" ht="31.5" customHeight="1">
      <c r="B293" s="9" t="s">
        <v>56</v>
      </c>
      <c r="C293" s="12">
        <v>0</v>
      </c>
      <c r="D293" s="12">
        <v>4250</v>
      </c>
      <c r="E293" s="12">
        <v>924.03</v>
      </c>
      <c r="F293" s="14">
        <f t="shared" si="4"/>
        <v>0.21741882352941175</v>
      </c>
    </row>
    <row r="294" spans="2:6" ht="31.5" customHeight="1">
      <c r="B294" s="9" t="s">
        <v>94</v>
      </c>
      <c r="C294" s="12">
        <v>0</v>
      </c>
      <c r="D294" s="12">
        <v>750</v>
      </c>
      <c r="E294" s="12">
        <v>163.08</v>
      </c>
      <c r="F294" s="14">
        <f t="shared" si="4"/>
        <v>0.21744000000000002</v>
      </c>
    </row>
    <row r="295" spans="2:6" ht="31.5" customHeight="1">
      <c r="B295" s="9" t="s">
        <v>17</v>
      </c>
      <c r="C295" s="12">
        <v>3000</v>
      </c>
      <c r="D295" s="12">
        <v>3000</v>
      </c>
      <c r="E295" s="12">
        <v>1169.09</v>
      </c>
      <c r="F295" s="14">
        <f t="shared" si="4"/>
        <v>0.38969666666666664</v>
      </c>
    </row>
    <row r="296" spans="2:6" ht="31.5" customHeight="1">
      <c r="B296" s="9" t="s">
        <v>57</v>
      </c>
      <c r="C296" s="12">
        <v>0</v>
      </c>
      <c r="D296" s="12">
        <v>4612.94</v>
      </c>
      <c r="E296" s="12">
        <v>131.69</v>
      </c>
      <c r="F296" s="14">
        <f t="shared" si="4"/>
        <v>0.02854795423309213</v>
      </c>
    </row>
    <row r="297" spans="2:6" ht="31.5" customHeight="1">
      <c r="B297" s="9" t="s">
        <v>95</v>
      </c>
      <c r="C297" s="12">
        <v>0</v>
      </c>
      <c r="D297" s="12">
        <v>814.05</v>
      </c>
      <c r="E297" s="12">
        <v>23.24</v>
      </c>
      <c r="F297" s="14">
        <f t="shared" si="4"/>
        <v>0.02854861494994165</v>
      </c>
    </row>
    <row r="298" spans="2:6" ht="31.5" customHeight="1">
      <c r="B298" s="9" t="s">
        <v>96</v>
      </c>
      <c r="C298" s="12">
        <v>0</v>
      </c>
      <c r="D298" s="12">
        <v>72917.73</v>
      </c>
      <c r="E298" s="12">
        <v>0</v>
      </c>
      <c r="F298" s="14">
        <f t="shared" si="4"/>
        <v>0</v>
      </c>
    </row>
    <row r="299" spans="2:6" ht="31.5" customHeight="1">
      <c r="B299" s="9" t="s">
        <v>97</v>
      </c>
      <c r="C299" s="12">
        <v>0</v>
      </c>
      <c r="D299" s="12">
        <v>12867.84</v>
      </c>
      <c r="E299" s="12">
        <v>0</v>
      </c>
      <c r="F299" s="14">
        <f t="shared" si="4"/>
        <v>0</v>
      </c>
    </row>
    <row r="300" spans="2:6" ht="31.5" customHeight="1">
      <c r="B300" s="9" t="s">
        <v>98</v>
      </c>
      <c r="C300" s="12">
        <v>0</v>
      </c>
      <c r="D300" s="12">
        <v>84004.14</v>
      </c>
      <c r="E300" s="12">
        <v>0</v>
      </c>
      <c r="F300" s="14">
        <f t="shared" si="4"/>
        <v>0</v>
      </c>
    </row>
    <row r="301" spans="2:6" ht="31.5" customHeight="1">
      <c r="B301" s="9" t="s">
        <v>99</v>
      </c>
      <c r="C301" s="12">
        <v>0</v>
      </c>
      <c r="D301" s="12">
        <v>14824.26</v>
      </c>
      <c r="E301" s="12">
        <v>0</v>
      </c>
      <c r="F301" s="14">
        <f t="shared" si="4"/>
        <v>0</v>
      </c>
    </row>
    <row r="302" spans="2:6" ht="31.5" customHeight="1">
      <c r="B302" s="9" t="s">
        <v>9</v>
      </c>
      <c r="C302" s="12">
        <v>5000</v>
      </c>
      <c r="D302" s="12">
        <v>5000</v>
      </c>
      <c r="E302" s="12">
        <v>4038</v>
      </c>
      <c r="F302" s="14">
        <f t="shared" si="4"/>
        <v>0.8076</v>
      </c>
    </row>
    <row r="303" spans="2:6" ht="31.5" customHeight="1">
      <c r="B303" s="9" t="s">
        <v>100</v>
      </c>
      <c r="C303" s="12">
        <v>0</v>
      </c>
      <c r="D303" s="12">
        <v>26451.15</v>
      </c>
      <c r="E303" s="12">
        <v>4025.18</v>
      </c>
      <c r="F303" s="14">
        <f t="shared" si="4"/>
        <v>0.1521741020711765</v>
      </c>
    </row>
    <row r="304" spans="2:6" ht="31.5" customHeight="1">
      <c r="B304" s="9" t="s">
        <v>101</v>
      </c>
      <c r="C304" s="12">
        <v>0</v>
      </c>
      <c r="D304" s="12">
        <v>4667.85</v>
      </c>
      <c r="E304" s="12">
        <v>710.32</v>
      </c>
      <c r="F304" s="14">
        <f t="shared" si="4"/>
        <v>0.15217284188652164</v>
      </c>
    </row>
    <row r="305" spans="2:6" ht="31.5" customHeight="1">
      <c r="B305" s="9" t="s">
        <v>23</v>
      </c>
      <c r="C305" s="12">
        <v>83351</v>
      </c>
      <c r="D305" s="12">
        <v>83351</v>
      </c>
      <c r="E305" s="12">
        <v>60405.38</v>
      </c>
      <c r="F305" s="14">
        <f t="shared" si="4"/>
        <v>0.7247109212846876</v>
      </c>
    </row>
    <row r="306" spans="2:6" ht="31.5" customHeight="1">
      <c r="B306" s="9" t="s">
        <v>102</v>
      </c>
      <c r="C306" s="12">
        <v>0</v>
      </c>
      <c r="D306" s="12">
        <v>28832</v>
      </c>
      <c r="E306" s="12">
        <v>0</v>
      </c>
      <c r="F306" s="14">
        <f t="shared" si="4"/>
        <v>0</v>
      </c>
    </row>
    <row r="307" spans="2:6" ht="31.5" customHeight="1">
      <c r="B307" s="9" t="s">
        <v>103</v>
      </c>
      <c r="C307" s="12">
        <v>0</v>
      </c>
      <c r="D307" s="12">
        <v>5088</v>
      </c>
      <c r="E307" s="12">
        <v>0</v>
      </c>
      <c r="F307" s="14">
        <f t="shared" si="4"/>
        <v>0</v>
      </c>
    </row>
    <row r="308" spans="2:6" ht="60.75" customHeight="1">
      <c r="B308" s="9" t="s">
        <v>104</v>
      </c>
      <c r="C308" s="12">
        <v>0</v>
      </c>
      <c r="D308" s="12">
        <v>40502.5</v>
      </c>
      <c r="E308" s="12">
        <v>0</v>
      </c>
      <c r="F308" s="14">
        <f t="shared" si="4"/>
        <v>0</v>
      </c>
    </row>
    <row r="309" spans="2:6" ht="66.75" customHeight="1">
      <c r="B309" s="9" t="s">
        <v>105</v>
      </c>
      <c r="C309" s="12">
        <v>0</v>
      </c>
      <c r="D309" s="12">
        <v>7147.5</v>
      </c>
      <c r="E309" s="12">
        <v>0</v>
      </c>
      <c r="F309" s="14">
        <f t="shared" si="4"/>
        <v>0</v>
      </c>
    </row>
    <row r="310" spans="2:6" ht="31.5" customHeight="1">
      <c r="B310" s="7" t="s">
        <v>106</v>
      </c>
      <c r="C310" s="10">
        <v>157000</v>
      </c>
      <c r="D310" s="10">
        <v>157120</v>
      </c>
      <c r="E310" s="10">
        <f>E311+E314+E323</f>
        <v>101196.14</v>
      </c>
      <c r="F310" s="14">
        <f t="shared" si="4"/>
        <v>0.6440691191446029</v>
      </c>
    </row>
    <row r="311" spans="2:6" ht="31.5" customHeight="1">
      <c r="B311" s="8" t="s">
        <v>107</v>
      </c>
      <c r="C311" s="11">
        <v>2000</v>
      </c>
      <c r="D311" s="11">
        <v>2000</v>
      </c>
      <c r="E311" s="11">
        <f>SUM(E312:E313)</f>
        <v>500</v>
      </c>
      <c r="F311" s="14">
        <f t="shared" si="4"/>
        <v>0.25</v>
      </c>
    </row>
    <row r="312" spans="2:6" ht="31.5" customHeight="1">
      <c r="B312" s="9" t="s">
        <v>8</v>
      </c>
      <c r="C312" s="12">
        <v>500</v>
      </c>
      <c r="D312" s="12">
        <v>500</v>
      </c>
      <c r="E312" s="12">
        <v>0</v>
      </c>
      <c r="F312" s="14">
        <f t="shared" si="4"/>
        <v>0</v>
      </c>
    </row>
    <row r="313" spans="2:6" ht="31.5" customHeight="1">
      <c r="B313" s="9" t="s">
        <v>9</v>
      </c>
      <c r="C313" s="12">
        <v>1500</v>
      </c>
      <c r="D313" s="12">
        <v>1500</v>
      </c>
      <c r="E313" s="12">
        <v>500</v>
      </c>
      <c r="F313" s="14">
        <f t="shared" si="4"/>
        <v>0.3333333333333333</v>
      </c>
    </row>
    <row r="314" spans="2:6" ht="31.5" customHeight="1">
      <c r="B314" s="8" t="s">
        <v>108</v>
      </c>
      <c r="C314" s="11">
        <v>90000</v>
      </c>
      <c r="D314" s="11">
        <v>90000</v>
      </c>
      <c r="E314" s="11">
        <f>SUM(E315:E322)</f>
        <v>35576.14</v>
      </c>
      <c r="F314" s="14">
        <f t="shared" si="4"/>
        <v>0.39529044444444444</v>
      </c>
    </row>
    <row r="315" spans="2:6" ht="31.5" customHeight="1">
      <c r="B315" s="9" t="s">
        <v>16</v>
      </c>
      <c r="C315" s="12">
        <v>1700</v>
      </c>
      <c r="D315" s="12">
        <v>1700</v>
      </c>
      <c r="E315" s="12">
        <v>1204.18</v>
      </c>
      <c r="F315" s="14">
        <f t="shared" si="4"/>
        <v>0.7083411764705883</v>
      </c>
    </row>
    <row r="316" spans="2:6" ht="31.5" customHeight="1">
      <c r="B316" s="9" t="s">
        <v>51</v>
      </c>
      <c r="C316" s="12">
        <v>30000</v>
      </c>
      <c r="D316" s="12">
        <v>30000</v>
      </c>
      <c r="E316" s="12">
        <v>19315</v>
      </c>
      <c r="F316" s="14">
        <f t="shared" si="4"/>
        <v>0.6438333333333334</v>
      </c>
    </row>
    <row r="317" spans="2:6" ht="31.5" customHeight="1">
      <c r="B317" s="9" t="s">
        <v>8</v>
      </c>
      <c r="C317" s="12">
        <v>12000</v>
      </c>
      <c r="D317" s="12">
        <v>12000</v>
      </c>
      <c r="E317" s="12">
        <v>3661.83</v>
      </c>
      <c r="F317" s="14">
        <f t="shared" si="4"/>
        <v>0.3051525</v>
      </c>
    </row>
    <row r="318" spans="2:6" ht="31.5" customHeight="1">
      <c r="B318" s="9" t="s">
        <v>18</v>
      </c>
      <c r="C318" s="12">
        <v>6000</v>
      </c>
      <c r="D318" s="12">
        <v>0</v>
      </c>
      <c r="E318" s="12">
        <v>0</v>
      </c>
      <c r="F318" s="14"/>
    </row>
    <row r="319" spans="2:6" ht="31.5" customHeight="1">
      <c r="B319" s="9" t="s">
        <v>9</v>
      </c>
      <c r="C319" s="12">
        <v>37700</v>
      </c>
      <c r="D319" s="12">
        <v>43700</v>
      </c>
      <c r="E319" s="12">
        <v>11350</v>
      </c>
      <c r="F319" s="14">
        <f t="shared" si="4"/>
        <v>0.2597254004576659</v>
      </c>
    </row>
    <row r="320" spans="2:6" ht="31.5" customHeight="1">
      <c r="B320" s="9" t="s">
        <v>22</v>
      </c>
      <c r="C320" s="12">
        <v>700</v>
      </c>
      <c r="D320" s="12">
        <v>700</v>
      </c>
      <c r="E320" s="12">
        <v>45.13</v>
      </c>
      <c r="F320" s="14">
        <f t="shared" si="4"/>
        <v>0.06447142857142857</v>
      </c>
    </row>
    <row r="321" spans="2:6" ht="31.5" customHeight="1">
      <c r="B321" s="9" t="s">
        <v>10</v>
      </c>
      <c r="C321" s="12">
        <v>400</v>
      </c>
      <c r="D321" s="12">
        <v>400</v>
      </c>
      <c r="E321" s="12">
        <v>0</v>
      </c>
      <c r="F321" s="14">
        <f t="shared" si="4"/>
        <v>0</v>
      </c>
    </row>
    <row r="322" spans="2:6" ht="31.5" customHeight="1">
      <c r="B322" s="9" t="s">
        <v>25</v>
      </c>
      <c r="C322" s="12">
        <v>1500</v>
      </c>
      <c r="D322" s="12">
        <v>1500</v>
      </c>
      <c r="E322" s="12">
        <v>0</v>
      </c>
      <c r="F322" s="14">
        <f t="shared" si="4"/>
        <v>0</v>
      </c>
    </row>
    <row r="323" spans="2:6" ht="31.5" customHeight="1">
      <c r="B323" s="8" t="s">
        <v>109</v>
      </c>
      <c r="C323" s="11">
        <v>65000</v>
      </c>
      <c r="D323" s="11">
        <v>65120</v>
      </c>
      <c r="E323" s="11">
        <f>SUM(E324:E325)</f>
        <v>65120</v>
      </c>
      <c r="F323" s="14">
        <f t="shared" si="4"/>
        <v>1</v>
      </c>
    </row>
    <row r="324" spans="2:6" ht="39" customHeight="1">
      <c r="B324" s="9" t="s">
        <v>110</v>
      </c>
      <c r="C324" s="12">
        <v>65000</v>
      </c>
      <c r="D324" s="12">
        <v>65000</v>
      </c>
      <c r="E324" s="12">
        <v>65000</v>
      </c>
      <c r="F324" s="14">
        <f t="shared" si="4"/>
        <v>1</v>
      </c>
    </row>
    <row r="325" spans="2:6" ht="31.5" customHeight="1">
      <c r="B325" s="9" t="s">
        <v>8</v>
      </c>
      <c r="C325" s="12">
        <v>0</v>
      </c>
      <c r="D325" s="12">
        <v>120</v>
      </c>
      <c r="E325" s="12">
        <v>120</v>
      </c>
      <c r="F325" s="14">
        <f t="shared" si="4"/>
        <v>1</v>
      </c>
    </row>
    <row r="326" spans="2:6" ht="31.5" customHeight="1">
      <c r="B326" s="7" t="s">
        <v>111</v>
      </c>
      <c r="C326" s="10">
        <v>2021862</v>
      </c>
      <c r="D326" s="10">
        <v>2206891.8</v>
      </c>
      <c r="E326" s="10">
        <f>E327+E346+E348+E351+E354+E357+E371+E374+E376</f>
        <v>1029923.69</v>
      </c>
      <c r="F326" s="14">
        <f t="shared" si="4"/>
        <v>0.46668517686277144</v>
      </c>
    </row>
    <row r="327" spans="2:6" ht="31.5" customHeight="1">
      <c r="B327" s="8" t="s">
        <v>112</v>
      </c>
      <c r="C327" s="11">
        <v>482121</v>
      </c>
      <c r="D327" s="11">
        <v>668640</v>
      </c>
      <c r="E327" s="11">
        <f>SUM(E328:E345)</f>
        <v>304319.99999999994</v>
      </c>
      <c r="F327" s="14">
        <f aca="true" t="shared" si="5" ref="F327:F390">E327/D327</f>
        <v>0.4551328068916008</v>
      </c>
    </row>
    <row r="328" spans="2:6" ht="31.5" customHeight="1">
      <c r="B328" s="9" t="s">
        <v>14</v>
      </c>
      <c r="C328" s="12">
        <v>270000</v>
      </c>
      <c r="D328" s="12">
        <v>333424</v>
      </c>
      <c r="E328" s="12">
        <v>162355.6</v>
      </c>
      <c r="F328" s="14">
        <f t="shared" si="5"/>
        <v>0.48693435385575123</v>
      </c>
    </row>
    <row r="329" spans="2:6" ht="31.5" customHeight="1">
      <c r="B329" s="9" t="s">
        <v>15</v>
      </c>
      <c r="C329" s="12">
        <v>26574</v>
      </c>
      <c r="D329" s="12">
        <v>24500</v>
      </c>
      <c r="E329" s="12">
        <v>23660.78</v>
      </c>
      <c r="F329" s="14">
        <f t="shared" si="5"/>
        <v>0.9657461224489795</v>
      </c>
    </row>
    <row r="330" spans="2:6" ht="31.5" customHeight="1">
      <c r="B330" s="9" t="s">
        <v>16</v>
      </c>
      <c r="C330" s="12">
        <v>52137</v>
      </c>
      <c r="D330" s="12">
        <v>64146</v>
      </c>
      <c r="E330" s="12">
        <v>32274.36</v>
      </c>
      <c r="F330" s="14">
        <f t="shared" si="5"/>
        <v>0.5031390889533253</v>
      </c>
    </row>
    <row r="331" spans="2:6" ht="31.5" customHeight="1">
      <c r="B331" s="9" t="s">
        <v>17</v>
      </c>
      <c r="C331" s="12">
        <v>7266</v>
      </c>
      <c r="D331" s="12">
        <v>9304</v>
      </c>
      <c r="E331" s="12">
        <v>3857.54</v>
      </c>
      <c r="F331" s="14">
        <f t="shared" si="5"/>
        <v>0.4146109200343938</v>
      </c>
    </row>
    <row r="332" spans="2:6" ht="31.5" customHeight="1">
      <c r="B332" s="9" t="s">
        <v>51</v>
      </c>
      <c r="C332" s="12">
        <v>1500</v>
      </c>
      <c r="D332" s="12">
        <v>1500</v>
      </c>
      <c r="E332" s="12">
        <v>835.08</v>
      </c>
      <c r="F332" s="14">
        <f t="shared" si="5"/>
        <v>0.55672</v>
      </c>
    </row>
    <row r="333" spans="2:6" ht="31.5" customHeight="1">
      <c r="B333" s="9" t="s">
        <v>8</v>
      </c>
      <c r="C333" s="12">
        <v>60283</v>
      </c>
      <c r="D333" s="12">
        <v>93934</v>
      </c>
      <c r="E333" s="12">
        <v>45311.36</v>
      </c>
      <c r="F333" s="14">
        <f t="shared" si="5"/>
        <v>0.48237443311261097</v>
      </c>
    </row>
    <row r="334" spans="2:6" ht="31.5" customHeight="1">
      <c r="B334" s="9" t="s">
        <v>52</v>
      </c>
      <c r="C334" s="12">
        <v>22000</v>
      </c>
      <c r="D334" s="12">
        <v>24000</v>
      </c>
      <c r="E334" s="12">
        <v>11511.81</v>
      </c>
      <c r="F334" s="14">
        <f t="shared" si="5"/>
        <v>0.47965874999999997</v>
      </c>
    </row>
    <row r="335" spans="2:6" ht="31.5" customHeight="1">
      <c r="B335" s="9" t="s">
        <v>64</v>
      </c>
      <c r="C335" s="12">
        <v>400</v>
      </c>
      <c r="D335" s="12">
        <v>400</v>
      </c>
      <c r="E335" s="12">
        <v>0</v>
      </c>
      <c r="F335" s="14">
        <f t="shared" si="5"/>
        <v>0</v>
      </c>
    </row>
    <row r="336" spans="2:6" ht="31.5" customHeight="1">
      <c r="B336" s="9" t="s">
        <v>18</v>
      </c>
      <c r="C336" s="12">
        <v>8000</v>
      </c>
      <c r="D336" s="12">
        <v>10000</v>
      </c>
      <c r="E336" s="12">
        <v>2830.19</v>
      </c>
      <c r="F336" s="14">
        <f t="shared" si="5"/>
        <v>0.283019</v>
      </c>
    </row>
    <row r="337" spans="2:6" ht="31.5" customHeight="1">
      <c r="B337" s="9" t="s">
        <v>19</v>
      </c>
      <c r="C337" s="12">
        <v>0</v>
      </c>
      <c r="D337" s="12">
        <v>20000</v>
      </c>
      <c r="E337" s="12">
        <v>0</v>
      </c>
      <c r="F337" s="14">
        <f t="shared" si="5"/>
        <v>0</v>
      </c>
    </row>
    <row r="338" spans="2:6" ht="31.5" customHeight="1">
      <c r="B338" s="9" t="s">
        <v>20</v>
      </c>
      <c r="C338" s="12">
        <v>0</v>
      </c>
      <c r="D338" s="12">
        <v>200</v>
      </c>
      <c r="E338" s="12">
        <v>0</v>
      </c>
      <c r="F338" s="14">
        <f t="shared" si="5"/>
        <v>0</v>
      </c>
    </row>
    <row r="339" spans="2:6" ht="31.5" customHeight="1">
      <c r="B339" s="9" t="s">
        <v>9</v>
      </c>
      <c r="C339" s="12">
        <v>15800</v>
      </c>
      <c r="D339" s="12">
        <v>27600</v>
      </c>
      <c r="E339" s="12">
        <v>11105.67</v>
      </c>
      <c r="F339" s="14">
        <f t="shared" si="5"/>
        <v>0.402379347826087</v>
      </c>
    </row>
    <row r="340" spans="2:6" ht="31.5" customHeight="1">
      <c r="B340" s="9" t="s">
        <v>35</v>
      </c>
      <c r="C340" s="12">
        <v>1300</v>
      </c>
      <c r="D340" s="12">
        <v>1300</v>
      </c>
      <c r="E340" s="12">
        <v>596.46</v>
      </c>
      <c r="F340" s="14">
        <f t="shared" si="5"/>
        <v>0.4588153846153846</v>
      </c>
    </row>
    <row r="341" spans="2:6" ht="31.5" customHeight="1">
      <c r="B341" s="9" t="s">
        <v>22</v>
      </c>
      <c r="C341" s="12">
        <v>800</v>
      </c>
      <c r="D341" s="12">
        <v>800</v>
      </c>
      <c r="E341" s="12">
        <v>256.73</v>
      </c>
      <c r="F341" s="14">
        <f t="shared" si="5"/>
        <v>0.32091250000000004</v>
      </c>
    </row>
    <row r="342" spans="2:6" ht="31.5" customHeight="1">
      <c r="B342" s="9" t="s">
        <v>10</v>
      </c>
      <c r="C342" s="12">
        <v>3900</v>
      </c>
      <c r="D342" s="12">
        <v>5371</v>
      </c>
      <c r="E342" s="12">
        <v>4028.57</v>
      </c>
      <c r="F342" s="14">
        <f t="shared" si="5"/>
        <v>0.7500595792217465</v>
      </c>
    </row>
    <row r="343" spans="2:6" ht="31.5" customHeight="1">
      <c r="B343" s="9" t="s">
        <v>23</v>
      </c>
      <c r="C343" s="12">
        <v>11561</v>
      </c>
      <c r="D343" s="12">
        <v>11561</v>
      </c>
      <c r="E343" s="12">
        <v>5135.85</v>
      </c>
      <c r="F343" s="14">
        <f t="shared" si="5"/>
        <v>0.4442392526598046</v>
      </c>
    </row>
    <row r="344" spans="2:6" ht="31.5" customHeight="1">
      <c r="B344" s="9" t="s">
        <v>25</v>
      </c>
      <c r="C344" s="12">
        <v>600</v>
      </c>
      <c r="D344" s="12">
        <v>600</v>
      </c>
      <c r="E344" s="12">
        <v>560</v>
      </c>
      <c r="F344" s="14">
        <f t="shared" si="5"/>
        <v>0.9333333333333333</v>
      </c>
    </row>
    <row r="345" spans="2:6" ht="31.5" customHeight="1">
      <c r="B345" s="9" t="s">
        <v>33</v>
      </c>
      <c r="C345" s="12">
        <v>0</v>
      </c>
      <c r="D345" s="12">
        <v>40000</v>
      </c>
      <c r="E345" s="12">
        <v>0</v>
      </c>
      <c r="F345" s="14">
        <f t="shared" si="5"/>
        <v>0</v>
      </c>
    </row>
    <row r="346" spans="2:6" ht="60" customHeight="1">
      <c r="B346" s="8" t="s">
        <v>113</v>
      </c>
      <c r="C346" s="11">
        <v>65083</v>
      </c>
      <c r="D346" s="11">
        <v>61610</v>
      </c>
      <c r="E346" s="11">
        <f>E347</f>
        <v>32391.83</v>
      </c>
      <c r="F346" s="14">
        <f t="shared" si="5"/>
        <v>0.5257560460964129</v>
      </c>
    </row>
    <row r="347" spans="2:6" ht="31.5" customHeight="1">
      <c r="B347" s="9" t="s">
        <v>114</v>
      </c>
      <c r="C347" s="12">
        <v>65083</v>
      </c>
      <c r="D347" s="12">
        <v>61610</v>
      </c>
      <c r="E347" s="12">
        <v>32391.83</v>
      </c>
      <c r="F347" s="14">
        <f t="shared" si="5"/>
        <v>0.5257560460964129</v>
      </c>
    </row>
    <row r="348" spans="2:6" ht="31.5" customHeight="1">
      <c r="B348" s="8" t="s">
        <v>115</v>
      </c>
      <c r="C348" s="11">
        <v>659858</v>
      </c>
      <c r="D348" s="11">
        <v>661653</v>
      </c>
      <c r="E348" s="11">
        <f>SUM(E349:E350)</f>
        <v>216699.3</v>
      </c>
      <c r="F348" s="14">
        <f t="shared" si="5"/>
        <v>0.3275120040262796</v>
      </c>
    </row>
    <row r="349" spans="2:6" ht="31.5" customHeight="1">
      <c r="B349" s="9" t="s">
        <v>116</v>
      </c>
      <c r="C349" s="12">
        <v>172756</v>
      </c>
      <c r="D349" s="12">
        <v>174551</v>
      </c>
      <c r="E349" s="12">
        <v>66596.26</v>
      </c>
      <c r="F349" s="14">
        <f t="shared" si="5"/>
        <v>0.3815289514239391</v>
      </c>
    </row>
    <row r="350" spans="2:6" ht="31.5" customHeight="1">
      <c r="B350" s="9" t="s">
        <v>117</v>
      </c>
      <c r="C350" s="12">
        <v>487102</v>
      </c>
      <c r="D350" s="12">
        <v>487102</v>
      </c>
      <c r="E350" s="12">
        <v>150103.04</v>
      </c>
      <c r="F350" s="14">
        <f t="shared" si="5"/>
        <v>0.30815525290390927</v>
      </c>
    </row>
    <row r="351" spans="2:6" ht="31.5" customHeight="1">
      <c r="B351" s="8" t="s">
        <v>118</v>
      </c>
      <c r="C351" s="11">
        <v>29680</v>
      </c>
      <c r="D351" s="11">
        <v>29680</v>
      </c>
      <c r="E351" s="11">
        <f>SUM(E352:E353)</f>
        <v>11801.92</v>
      </c>
      <c r="F351" s="14">
        <f t="shared" si="5"/>
        <v>0.3976388140161725</v>
      </c>
    </row>
    <row r="352" spans="2:6" ht="31.5" customHeight="1">
      <c r="B352" s="9" t="s">
        <v>116</v>
      </c>
      <c r="C352" s="12">
        <v>28980</v>
      </c>
      <c r="D352" s="12">
        <v>28980</v>
      </c>
      <c r="E352" s="12">
        <v>11211.52</v>
      </c>
      <c r="F352" s="14">
        <f t="shared" si="5"/>
        <v>0.3868709454796411</v>
      </c>
    </row>
    <row r="353" spans="2:6" ht="31.5" customHeight="1">
      <c r="B353" s="9" t="s">
        <v>8</v>
      </c>
      <c r="C353" s="12">
        <v>700</v>
      </c>
      <c r="D353" s="12">
        <v>700</v>
      </c>
      <c r="E353" s="12">
        <v>590.4</v>
      </c>
      <c r="F353" s="14">
        <f t="shared" si="5"/>
        <v>0.8434285714285714</v>
      </c>
    </row>
    <row r="354" spans="2:6" ht="31.5" customHeight="1">
      <c r="B354" s="8" t="s">
        <v>119</v>
      </c>
      <c r="C354" s="11">
        <v>228063</v>
      </c>
      <c r="D354" s="11">
        <v>238518</v>
      </c>
      <c r="E354" s="11">
        <f>SUM(E355:E356)</f>
        <v>161526.47</v>
      </c>
      <c r="F354" s="14">
        <f t="shared" si="5"/>
        <v>0.6772087221928743</v>
      </c>
    </row>
    <row r="355" spans="2:6" ht="60" customHeight="1">
      <c r="B355" s="9" t="s">
        <v>120</v>
      </c>
      <c r="C355" s="12">
        <v>0</v>
      </c>
      <c r="D355" s="12">
        <v>2000</v>
      </c>
      <c r="E355" s="12">
        <v>440</v>
      </c>
      <c r="F355" s="14">
        <f t="shared" si="5"/>
        <v>0.22</v>
      </c>
    </row>
    <row r="356" spans="2:6" ht="31.5" customHeight="1">
      <c r="B356" s="9" t="s">
        <v>116</v>
      </c>
      <c r="C356" s="12">
        <v>228063</v>
      </c>
      <c r="D356" s="12">
        <v>236518</v>
      </c>
      <c r="E356" s="12">
        <v>161086.47</v>
      </c>
      <c r="F356" s="14">
        <f t="shared" si="5"/>
        <v>0.6810748864779848</v>
      </c>
    </row>
    <row r="357" spans="2:6" ht="31.5" customHeight="1">
      <c r="B357" s="8" t="s">
        <v>121</v>
      </c>
      <c r="C357" s="11">
        <v>425192</v>
      </c>
      <c r="D357" s="11">
        <v>427524.8</v>
      </c>
      <c r="E357" s="11">
        <f>SUM(E358:E370)</f>
        <v>242705.69000000006</v>
      </c>
      <c r="F357" s="14">
        <f t="shared" si="5"/>
        <v>0.5676996749662243</v>
      </c>
    </row>
    <row r="358" spans="2:6" ht="31.5" customHeight="1">
      <c r="B358" s="9" t="s">
        <v>13</v>
      </c>
      <c r="C358" s="12">
        <v>1990</v>
      </c>
      <c r="D358" s="12">
        <v>1990</v>
      </c>
      <c r="E358" s="12">
        <v>350</v>
      </c>
      <c r="F358" s="14">
        <f t="shared" si="5"/>
        <v>0.17587939698492464</v>
      </c>
    </row>
    <row r="359" spans="2:6" ht="31.5" customHeight="1">
      <c r="B359" s="9" t="s">
        <v>14</v>
      </c>
      <c r="C359" s="12">
        <v>270000</v>
      </c>
      <c r="D359" s="12">
        <v>270000</v>
      </c>
      <c r="E359" s="12">
        <v>149970.01</v>
      </c>
      <c r="F359" s="14">
        <f t="shared" si="5"/>
        <v>0.5554444814814815</v>
      </c>
    </row>
    <row r="360" spans="2:6" ht="31.5" customHeight="1">
      <c r="B360" s="9" t="s">
        <v>15</v>
      </c>
      <c r="C360" s="12">
        <v>20000</v>
      </c>
      <c r="D360" s="12">
        <v>21535.64</v>
      </c>
      <c r="E360" s="12">
        <v>21535.64</v>
      </c>
      <c r="F360" s="14">
        <f t="shared" si="5"/>
        <v>1</v>
      </c>
    </row>
    <row r="361" spans="2:6" ht="31.5" customHeight="1">
      <c r="B361" s="9" t="s">
        <v>16</v>
      </c>
      <c r="C361" s="12">
        <v>49000</v>
      </c>
      <c r="D361" s="12">
        <v>49000</v>
      </c>
      <c r="E361" s="12">
        <v>29429.6</v>
      </c>
      <c r="F361" s="14">
        <f t="shared" si="5"/>
        <v>0.600604081632653</v>
      </c>
    </row>
    <row r="362" spans="2:6" ht="31.5" customHeight="1">
      <c r="B362" s="9" t="s">
        <v>17</v>
      </c>
      <c r="C362" s="12">
        <v>7000</v>
      </c>
      <c r="D362" s="12">
        <v>7000</v>
      </c>
      <c r="E362" s="12">
        <v>4213.41</v>
      </c>
      <c r="F362" s="14">
        <f t="shared" si="5"/>
        <v>0.6019157142857142</v>
      </c>
    </row>
    <row r="363" spans="2:6" ht="31.5" customHeight="1">
      <c r="B363" s="9" t="s">
        <v>51</v>
      </c>
      <c r="C363" s="12">
        <v>5000</v>
      </c>
      <c r="D363" s="12">
        <v>5000</v>
      </c>
      <c r="E363" s="12">
        <v>3300</v>
      </c>
      <c r="F363" s="14">
        <f t="shared" si="5"/>
        <v>0.66</v>
      </c>
    </row>
    <row r="364" spans="2:6" ht="31.5" customHeight="1">
      <c r="B364" s="9" t="s">
        <v>8</v>
      </c>
      <c r="C364" s="12">
        <v>20000</v>
      </c>
      <c r="D364" s="12">
        <v>20797.16</v>
      </c>
      <c r="E364" s="12">
        <v>13925.39</v>
      </c>
      <c r="F364" s="14">
        <f t="shared" si="5"/>
        <v>0.6695813274504788</v>
      </c>
    </row>
    <row r="365" spans="2:6" ht="31.5" customHeight="1">
      <c r="B365" s="9" t="s">
        <v>20</v>
      </c>
      <c r="C365" s="12">
        <v>350</v>
      </c>
      <c r="D365" s="12">
        <v>350</v>
      </c>
      <c r="E365" s="12">
        <v>0</v>
      </c>
      <c r="F365" s="14">
        <f t="shared" si="5"/>
        <v>0</v>
      </c>
    </row>
    <row r="366" spans="2:6" ht="31.5" customHeight="1">
      <c r="B366" s="9" t="s">
        <v>9</v>
      </c>
      <c r="C366" s="12">
        <v>29000</v>
      </c>
      <c r="D366" s="12">
        <v>28356</v>
      </c>
      <c r="E366" s="12">
        <v>7400.15</v>
      </c>
      <c r="F366" s="14">
        <f t="shared" si="5"/>
        <v>0.26097298631682886</v>
      </c>
    </row>
    <row r="367" spans="2:6" ht="31.5" customHeight="1">
      <c r="B367" s="9" t="s">
        <v>22</v>
      </c>
      <c r="C367" s="12">
        <v>11194</v>
      </c>
      <c r="D367" s="12">
        <v>11194</v>
      </c>
      <c r="E367" s="12">
        <v>4905.42</v>
      </c>
      <c r="F367" s="14">
        <f t="shared" si="5"/>
        <v>0.43821868858316954</v>
      </c>
    </row>
    <row r="368" spans="2:6" ht="31.5" customHeight="1">
      <c r="B368" s="9" t="s">
        <v>10</v>
      </c>
      <c r="C368" s="12">
        <v>500</v>
      </c>
      <c r="D368" s="12">
        <v>500</v>
      </c>
      <c r="E368" s="12">
        <v>0</v>
      </c>
      <c r="F368" s="14">
        <f t="shared" si="5"/>
        <v>0</v>
      </c>
    </row>
    <row r="369" spans="2:6" ht="31.5" customHeight="1">
      <c r="B369" s="9" t="s">
        <v>23</v>
      </c>
      <c r="C369" s="12">
        <v>7658</v>
      </c>
      <c r="D369" s="12">
        <v>8302</v>
      </c>
      <c r="E369" s="12">
        <v>6447.07</v>
      </c>
      <c r="F369" s="14">
        <f t="shared" si="5"/>
        <v>0.7765682967959527</v>
      </c>
    </row>
    <row r="370" spans="2:6" ht="31.5" customHeight="1">
      <c r="B370" s="9" t="s">
        <v>25</v>
      </c>
      <c r="C370" s="12">
        <v>3500</v>
      </c>
      <c r="D370" s="12">
        <v>3500</v>
      </c>
      <c r="E370" s="12">
        <v>1229</v>
      </c>
      <c r="F370" s="14">
        <f t="shared" si="5"/>
        <v>0.35114285714285715</v>
      </c>
    </row>
    <row r="371" spans="2:6" ht="31.5" customHeight="1">
      <c r="B371" s="8" t="s">
        <v>122</v>
      </c>
      <c r="C371" s="11">
        <v>55500</v>
      </c>
      <c r="D371" s="11">
        <v>55500</v>
      </c>
      <c r="E371" s="11">
        <f>SUM(E372:E373)</f>
        <v>21740.08</v>
      </c>
      <c r="F371" s="14">
        <f t="shared" si="5"/>
        <v>0.3917131531531532</v>
      </c>
    </row>
    <row r="372" spans="2:6" ht="31.5" customHeight="1">
      <c r="B372" s="9" t="s">
        <v>16</v>
      </c>
      <c r="C372" s="12">
        <v>5500</v>
      </c>
      <c r="D372" s="12">
        <v>5500</v>
      </c>
      <c r="E372" s="12">
        <v>3672.38</v>
      </c>
      <c r="F372" s="14">
        <f t="shared" si="5"/>
        <v>0.6677054545454546</v>
      </c>
    </row>
    <row r="373" spans="2:6" ht="31.5" customHeight="1">
      <c r="B373" s="9" t="s">
        <v>51</v>
      </c>
      <c r="C373" s="12">
        <v>50000</v>
      </c>
      <c r="D373" s="12">
        <v>50000</v>
      </c>
      <c r="E373" s="12">
        <v>18067.7</v>
      </c>
      <c r="F373" s="14">
        <f t="shared" si="5"/>
        <v>0.361354</v>
      </c>
    </row>
    <row r="374" spans="2:6" ht="31.5" customHeight="1">
      <c r="B374" s="8" t="s">
        <v>123</v>
      </c>
      <c r="C374" s="11">
        <v>59760</v>
      </c>
      <c r="D374" s="11">
        <v>47161</v>
      </c>
      <c r="E374" s="11">
        <f>E375</f>
        <v>32876</v>
      </c>
      <c r="F374" s="14">
        <f t="shared" si="5"/>
        <v>0.6971014185449842</v>
      </c>
    </row>
    <row r="375" spans="2:6" ht="31.5" customHeight="1">
      <c r="B375" s="9" t="s">
        <v>116</v>
      </c>
      <c r="C375" s="12">
        <v>59760</v>
      </c>
      <c r="D375" s="12">
        <v>47161</v>
      </c>
      <c r="E375" s="12">
        <v>32876</v>
      </c>
      <c r="F375" s="14">
        <f t="shared" si="5"/>
        <v>0.6971014185449842</v>
      </c>
    </row>
    <row r="376" spans="2:6" ht="31.5" customHeight="1">
      <c r="B376" s="8" t="s">
        <v>124</v>
      </c>
      <c r="C376" s="11">
        <v>16605</v>
      </c>
      <c r="D376" s="11">
        <v>16605</v>
      </c>
      <c r="E376" s="11">
        <f>SUM(E377:E381)</f>
        <v>5862.4</v>
      </c>
      <c r="F376" s="14">
        <f t="shared" si="5"/>
        <v>0.3530502860584161</v>
      </c>
    </row>
    <row r="377" spans="2:6" ht="31.5" customHeight="1">
      <c r="B377" s="9" t="s">
        <v>116</v>
      </c>
      <c r="C377" s="12">
        <v>14280</v>
      </c>
      <c r="D377" s="12">
        <v>14280</v>
      </c>
      <c r="E377" s="12">
        <v>5443.2</v>
      </c>
      <c r="F377" s="14">
        <f t="shared" si="5"/>
        <v>0.3811764705882353</v>
      </c>
    </row>
    <row r="378" spans="2:6" ht="31.5" customHeight="1">
      <c r="B378" s="9" t="s">
        <v>8</v>
      </c>
      <c r="C378" s="12">
        <v>325</v>
      </c>
      <c r="D378" s="12">
        <v>325</v>
      </c>
      <c r="E378" s="12">
        <v>0</v>
      </c>
      <c r="F378" s="14">
        <f t="shared" si="5"/>
        <v>0</v>
      </c>
    </row>
    <row r="379" spans="2:6" ht="31.5" customHeight="1">
      <c r="B379" s="9" t="s">
        <v>9</v>
      </c>
      <c r="C379" s="12">
        <v>900</v>
      </c>
      <c r="D379" s="12">
        <v>900</v>
      </c>
      <c r="E379" s="12">
        <v>419.2</v>
      </c>
      <c r="F379" s="14">
        <f t="shared" si="5"/>
        <v>0.4657777777777778</v>
      </c>
    </row>
    <row r="380" spans="2:6" ht="31.5" customHeight="1">
      <c r="B380" s="9" t="s">
        <v>22</v>
      </c>
      <c r="C380" s="12">
        <v>100</v>
      </c>
      <c r="D380" s="12">
        <v>100</v>
      </c>
      <c r="E380" s="12">
        <v>0</v>
      </c>
      <c r="F380" s="14">
        <f t="shared" si="5"/>
        <v>0</v>
      </c>
    </row>
    <row r="381" spans="2:6" ht="31.5" customHeight="1">
      <c r="B381" s="9" t="s">
        <v>25</v>
      </c>
      <c r="C381" s="12">
        <v>1000</v>
      </c>
      <c r="D381" s="12">
        <v>1000</v>
      </c>
      <c r="E381" s="12">
        <v>0</v>
      </c>
      <c r="F381" s="14">
        <f t="shared" si="5"/>
        <v>0</v>
      </c>
    </row>
    <row r="382" spans="2:6" ht="31.5" customHeight="1">
      <c r="B382" s="7" t="s">
        <v>125</v>
      </c>
      <c r="C382" s="10">
        <v>548351</v>
      </c>
      <c r="D382" s="10">
        <v>584687</v>
      </c>
      <c r="E382" s="10">
        <f>E383+E391</f>
        <v>185631.12</v>
      </c>
      <c r="F382" s="14">
        <f t="shared" si="5"/>
        <v>0.3174880235065941</v>
      </c>
    </row>
    <row r="383" spans="2:6" ht="31.5" customHeight="1">
      <c r="B383" s="8" t="s">
        <v>126</v>
      </c>
      <c r="C383" s="11">
        <v>518351</v>
      </c>
      <c r="D383" s="11">
        <v>518351</v>
      </c>
      <c r="E383" s="11">
        <f>SUM(E384:E390)</f>
        <v>185631.12</v>
      </c>
      <c r="F383" s="14">
        <f t="shared" si="5"/>
        <v>0.3581185721644214</v>
      </c>
    </row>
    <row r="384" spans="2:6" ht="31.5" customHeight="1">
      <c r="B384" s="9" t="s">
        <v>13</v>
      </c>
      <c r="C384" s="12">
        <v>29449</v>
      </c>
      <c r="D384" s="12">
        <v>29449</v>
      </c>
      <c r="E384" s="12">
        <v>8883.22</v>
      </c>
      <c r="F384" s="14">
        <f t="shared" si="5"/>
        <v>0.3016475941458114</v>
      </c>
    </row>
    <row r="385" spans="2:6" ht="31.5" customHeight="1">
      <c r="B385" s="9" t="s">
        <v>14</v>
      </c>
      <c r="C385" s="12">
        <v>360184</v>
      </c>
      <c r="D385" s="12">
        <v>360184</v>
      </c>
      <c r="E385" s="12">
        <v>118264.78</v>
      </c>
      <c r="F385" s="14">
        <f t="shared" si="5"/>
        <v>0.32834545676654153</v>
      </c>
    </row>
    <row r="386" spans="2:6" ht="31.5" customHeight="1">
      <c r="B386" s="9" t="s">
        <v>15</v>
      </c>
      <c r="C386" s="12">
        <v>23000</v>
      </c>
      <c r="D386" s="12">
        <v>23000</v>
      </c>
      <c r="E386" s="12">
        <v>17423.16</v>
      </c>
      <c r="F386" s="14">
        <f t="shared" si="5"/>
        <v>0.757528695652174</v>
      </c>
    </row>
    <row r="387" spans="2:6" ht="31.5" customHeight="1">
      <c r="B387" s="9" t="s">
        <v>16</v>
      </c>
      <c r="C387" s="12">
        <v>67913</v>
      </c>
      <c r="D387" s="12">
        <v>67913</v>
      </c>
      <c r="E387" s="12">
        <v>24621.75</v>
      </c>
      <c r="F387" s="14">
        <f t="shared" si="5"/>
        <v>0.36254840752138767</v>
      </c>
    </row>
    <row r="388" spans="2:6" ht="31.5" customHeight="1">
      <c r="B388" s="9" t="s">
        <v>17</v>
      </c>
      <c r="C388" s="12">
        <v>9905</v>
      </c>
      <c r="D388" s="12">
        <v>9905</v>
      </c>
      <c r="E388" s="12">
        <v>3034.4</v>
      </c>
      <c r="F388" s="14">
        <f t="shared" si="5"/>
        <v>0.3063503281171126</v>
      </c>
    </row>
    <row r="389" spans="2:6" ht="31.5" customHeight="1">
      <c r="B389" s="9" t="s">
        <v>8</v>
      </c>
      <c r="C389" s="12">
        <v>4400</v>
      </c>
      <c r="D389" s="12">
        <v>4400</v>
      </c>
      <c r="E389" s="12">
        <v>0</v>
      </c>
      <c r="F389" s="14">
        <f t="shared" si="5"/>
        <v>0</v>
      </c>
    </row>
    <row r="390" spans="2:6" ht="31.5" customHeight="1">
      <c r="B390" s="9" t="s">
        <v>23</v>
      </c>
      <c r="C390" s="12">
        <v>23500</v>
      </c>
      <c r="D390" s="12">
        <v>23500</v>
      </c>
      <c r="E390" s="12">
        <v>13403.81</v>
      </c>
      <c r="F390" s="14">
        <f t="shared" si="5"/>
        <v>0.5703748936170212</v>
      </c>
    </row>
    <row r="391" spans="2:6" ht="31.5" customHeight="1">
      <c r="B391" s="8" t="s">
        <v>127</v>
      </c>
      <c r="C391" s="11">
        <v>30000</v>
      </c>
      <c r="D391" s="11">
        <v>66336</v>
      </c>
      <c r="E391" s="11">
        <f>E392</f>
        <v>0</v>
      </c>
      <c r="F391" s="14">
        <f aca="true" t="shared" si="6" ref="F391:F454">E391/D391</f>
        <v>0</v>
      </c>
    </row>
    <row r="392" spans="2:6" ht="31.5" customHeight="1">
      <c r="B392" s="9" t="s">
        <v>128</v>
      </c>
      <c r="C392" s="12">
        <v>30000</v>
      </c>
      <c r="D392" s="12">
        <v>66336</v>
      </c>
      <c r="E392" s="12">
        <v>0</v>
      </c>
      <c r="F392" s="14">
        <f t="shared" si="6"/>
        <v>0</v>
      </c>
    </row>
    <row r="393" spans="2:6" ht="31.5" customHeight="1">
      <c r="B393" s="7" t="s">
        <v>129</v>
      </c>
      <c r="C393" s="10">
        <v>7597249</v>
      </c>
      <c r="D393" s="10">
        <v>7450359.05</v>
      </c>
      <c r="E393" s="10">
        <f>E394+E406+E419+E421+E444</f>
        <v>3956854.8399999994</v>
      </c>
      <c r="F393" s="14">
        <f t="shared" si="6"/>
        <v>0.5310958590646715</v>
      </c>
    </row>
    <row r="394" spans="2:6" ht="31.5" customHeight="1">
      <c r="B394" s="8" t="s">
        <v>130</v>
      </c>
      <c r="C394" s="11">
        <v>4591198</v>
      </c>
      <c r="D394" s="11">
        <v>4424714</v>
      </c>
      <c r="E394" s="11">
        <f>SUM(E395:E405)</f>
        <v>2465215.4599999995</v>
      </c>
      <c r="F394" s="14">
        <f t="shared" si="6"/>
        <v>0.5571468483612725</v>
      </c>
    </row>
    <row r="395" spans="2:6" ht="31.5" customHeight="1">
      <c r="B395" s="9" t="s">
        <v>13</v>
      </c>
      <c r="C395" s="12">
        <v>350</v>
      </c>
      <c r="D395" s="12">
        <v>350</v>
      </c>
      <c r="E395" s="12">
        <v>0</v>
      </c>
      <c r="F395" s="14">
        <f t="shared" si="6"/>
        <v>0</v>
      </c>
    </row>
    <row r="396" spans="2:6" ht="31.5" customHeight="1">
      <c r="B396" s="9" t="s">
        <v>116</v>
      </c>
      <c r="C396" s="12">
        <v>4526613</v>
      </c>
      <c r="D396" s="12">
        <v>4362629</v>
      </c>
      <c r="E396" s="12">
        <v>2434173.3</v>
      </c>
      <c r="F396" s="14">
        <f t="shared" si="6"/>
        <v>0.5579601886843919</v>
      </c>
    </row>
    <row r="397" spans="2:6" ht="31.5" customHeight="1">
      <c r="B397" s="9" t="s">
        <v>14</v>
      </c>
      <c r="C397" s="12">
        <v>29808</v>
      </c>
      <c r="D397" s="12">
        <v>29808</v>
      </c>
      <c r="E397" s="12">
        <v>19969.54</v>
      </c>
      <c r="F397" s="14">
        <f t="shared" si="6"/>
        <v>0.6699389425657541</v>
      </c>
    </row>
    <row r="398" spans="2:6" ht="31.5" customHeight="1">
      <c r="B398" s="9" t="s">
        <v>15</v>
      </c>
      <c r="C398" s="12">
        <v>2534</v>
      </c>
      <c r="D398" s="12">
        <v>3254.76</v>
      </c>
      <c r="E398" s="12">
        <v>3254.76</v>
      </c>
      <c r="F398" s="14">
        <f t="shared" si="6"/>
        <v>1</v>
      </c>
    </row>
    <row r="399" spans="2:6" ht="31.5" customHeight="1">
      <c r="B399" s="9" t="s">
        <v>16</v>
      </c>
      <c r="C399" s="12">
        <v>5569</v>
      </c>
      <c r="D399" s="12">
        <v>5569</v>
      </c>
      <c r="E399" s="12">
        <v>3649.51</v>
      </c>
      <c r="F399" s="14">
        <f t="shared" si="6"/>
        <v>0.655325911294667</v>
      </c>
    </row>
    <row r="400" spans="2:6" ht="31.5" customHeight="1">
      <c r="B400" s="9" t="s">
        <v>17</v>
      </c>
      <c r="C400" s="12">
        <v>730</v>
      </c>
      <c r="D400" s="12">
        <v>730</v>
      </c>
      <c r="E400" s="12">
        <v>0</v>
      </c>
      <c r="F400" s="14">
        <f t="shared" si="6"/>
        <v>0</v>
      </c>
    </row>
    <row r="401" spans="2:6" ht="31.5" customHeight="1">
      <c r="B401" s="9" t="s">
        <v>8</v>
      </c>
      <c r="C401" s="12">
        <v>16000</v>
      </c>
      <c r="D401" s="12">
        <v>12539.37</v>
      </c>
      <c r="E401" s="12">
        <v>1206.82</v>
      </c>
      <c r="F401" s="14">
        <f t="shared" si="6"/>
        <v>0.09624247470167958</v>
      </c>
    </row>
    <row r="402" spans="2:6" ht="31.5" customHeight="1">
      <c r="B402" s="9" t="s">
        <v>9</v>
      </c>
      <c r="C402" s="12">
        <v>3500</v>
      </c>
      <c r="D402" s="12">
        <v>3500</v>
      </c>
      <c r="E402" s="12">
        <v>1198.2</v>
      </c>
      <c r="F402" s="14">
        <f t="shared" si="6"/>
        <v>0.34234285714285717</v>
      </c>
    </row>
    <row r="403" spans="2:6" ht="31.5" customHeight="1">
      <c r="B403" s="9" t="s">
        <v>22</v>
      </c>
      <c r="C403" s="12">
        <v>1000</v>
      </c>
      <c r="D403" s="12">
        <v>1000</v>
      </c>
      <c r="E403" s="12">
        <v>85.46</v>
      </c>
      <c r="F403" s="14">
        <f t="shared" si="6"/>
        <v>0.08546</v>
      </c>
    </row>
    <row r="404" spans="2:6" ht="31.5" customHeight="1">
      <c r="B404" s="9" t="s">
        <v>23</v>
      </c>
      <c r="C404" s="12">
        <v>1094</v>
      </c>
      <c r="D404" s="12">
        <v>1333.87</v>
      </c>
      <c r="E404" s="12">
        <v>1333.87</v>
      </c>
      <c r="F404" s="14">
        <f t="shared" si="6"/>
        <v>1</v>
      </c>
    </row>
    <row r="405" spans="2:6" ht="31.5" customHeight="1">
      <c r="B405" s="9" t="s">
        <v>25</v>
      </c>
      <c r="C405" s="12">
        <v>4000</v>
      </c>
      <c r="D405" s="12">
        <v>4000</v>
      </c>
      <c r="E405" s="12">
        <v>344</v>
      </c>
      <c r="F405" s="14">
        <f t="shared" si="6"/>
        <v>0.086</v>
      </c>
    </row>
    <row r="406" spans="2:6" ht="63" customHeight="1">
      <c r="B406" s="8" t="s">
        <v>131</v>
      </c>
      <c r="C406" s="11">
        <v>2768367</v>
      </c>
      <c r="D406" s="11">
        <v>2787918.05</v>
      </c>
      <c r="E406" s="11">
        <f>SUM(E407:E418)</f>
        <v>1420784.37</v>
      </c>
      <c r="F406" s="14">
        <f t="shared" si="6"/>
        <v>0.5096219991114875</v>
      </c>
    </row>
    <row r="407" spans="2:6" ht="56.25" customHeight="1">
      <c r="B407" s="9" t="s">
        <v>120</v>
      </c>
      <c r="C407" s="12">
        <v>0</v>
      </c>
      <c r="D407" s="12">
        <v>10329.05</v>
      </c>
      <c r="E407" s="12">
        <v>6225.74</v>
      </c>
      <c r="F407" s="14">
        <f t="shared" si="6"/>
        <v>0.60274081353077</v>
      </c>
    </row>
    <row r="408" spans="2:6" ht="31.5" customHeight="1">
      <c r="B408" s="9" t="s">
        <v>13</v>
      </c>
      <c r="C408" s="12">
        <v>0</v>
      </c>
      <c r="D408" s="12">
        <v>350</v>
      </c>
      <c r="E408" s="12">
        <v>350</v>
      </c>
      <c r="F408" s="14">
        <f t="shared" si="6"/>
        <v>1</v>
      </c>
    </row>
    <row r="409" spans="2:6" ht="31.5" customHeight="1">
      <c r="B409" s="9" t="s">
        <v>116</v>
      </c>
      <c r="C409" s="12">
        <v>2563047</v>
      </c>
      <c r="D409" s="12">
        <v>2571947</v>
      </c>
      <c r="E409" s="12">
        <v>1322060.69</v>
      </c>
      <c r="F409" s="14">
        <f t="shared" si="6"/>
        <v>0.5140310784009157</v>
      </c>
    </row>
    <row r="410" spans="2:6" ht="31.5" customHeight="1">
      <c r="B410" s="9" t="s">
        <v>14</v>
      </c>
      <c r="C410" s="12">
        <v>65694</v>
      </c>
      <c r="D410" s="12">
        <v>65694</v>
      </c>
      <c r="E410" s="12">
        <v>26220.14</v>
      </c>
      <c r="F410" s="14">
        <f t="shared" si="6"/>
        <v>0.3991253386915091</v>
      </c>
    </row>
    <row r="411" spans="2:6" ht="31.5" customHeight="1">
      <c r="B411" s="9" t="s">
        <v>15</v>
      </c>
      <c r="C411" s="12">
        <v>5584</v>
      </c>
      <c r="D411" s="12">
        <v>5584</v>
      </c>
      <c r="E411" s="12">
        <v>2937.6</v>
      </c>
      <c r="F411" s="14">
        <f t="shared" si="6"/>
        <v>0.5260744985673352</v>
      </c>
    </row>
    <row r="412" spans="2:6" ht="31.5" customHeight="1">
      <c r="B412" s="9" t="s">
        <v>16</v>
      </c>
      <c r="C412" s="12">
        <v>119152</v>
      </c>
      <c r="D412" s="12">
        <v>119152</v>
      </c>
      <c r="E412" s="12">
        <v>56782.27</v>
      </c>
      <c r="F412" s="14">
        <f t="shared" si="6"/>
        <v>0.476553226131328</v>
      </c>
    </row>
    <row r="413" spans="2:6" ht="31.5" customHeight="1">
      <c r="B413" s="9" t="s">
        <v>17</v>
      </c>
      <c r="C413" s="12">
        <v>1746</v>
      </c>
      <c r="D413" s="12">
        <v>1746</v>
      </c>
      <c r="E413" s="12">
        <v>702.8</v>
      </c>
      <c r="F413" s="14">
        <f t="shared" si="6"/>
        <v>0.40252004581901485</v>
      </c>
    </row>
    <row r="414" spans="2:6" ht="31.5" customHeight="1">
      <c r="B414" s="9" t="s">
        <v>8</v>
      </c>
      <c r="C414" s="12">
        <v>5956</v>
      </c>
      <c r="D414" s="12">
        <v>5744</v>
      </c>
      <c r="E414" s="12">
        <v>490.47</v>
      </c>
      <c r="F414" s="14">
        <f t="shared" si="6"/>
        <v>0.08538823119777159</v>
      </c>
    </row>
    <row r="415" spans="2:6" ht="31.5" customHeight="1">
      <c r="B415" s="9" t="s">
        <v>9</v>
      </c>
      <c r="C415" s="12">
        <v>2500</v>
      </c>
      <c r="D415" s="12">
        <v>2500</v>
      </c>
      <c r="E415" s="12">
        <v>2500</v>
      </c>
      <c r="F415" s="14">
        <f t="shared" si="6"/>
        <v>1</v>
      </c>
    </row>
    <row r="416" spans="2:6" ht="31.5" customHeight="1">
      <c r="B416" s="9" t="s">
        <v>22</v>
      </c>
      <c r="C416" s="12">
        <v>500</v>
      </c>
      <c r="D416" s="12">
        <v>500</v>
      </c>
      <c r="E416" s="12">
        <v>171.37</v>
      </c>
      <c r="F416" s="14">
        <f t="shared" si="6"/>
        <v>0.34274</v>
      </c>
    </row>
    <row r="417" spans="2:6" ht="31.5" customHeight="1">
      <c r="B417" s="9" t="s">
        <v>23</v>
      </c>
      <c r="C417" s="12">
        <v>2188</v>
      </c>
      <c r="D417" s="12">
        <v>2372</v>
      </c>
      <c r="E417" s="12">
        <v>1630.29</v>
      </c>
      <c r="F417" s="14">
        <f t="shared" si="6"/>
        <v>0.6873060708263069</v>
      </c>
    </row>
    <row r="418" spans="2:6" ht="31.5" customHeight="1">
      <c r="B418" s="9" t="s">
        <v>25</v>
      </c>
      <c r="C418" s="12">
        <v>2000</v>
      </c>
      <c r="D418" s="12">
        <v>2000</v>
      </c>
      <c r="E418" s="12">
        <v>713</v>
      </c>
      <c r="F418" s="14">
        <f t="shared" si="6"/>
        <v>0.3565</v>
      </c>
    </row>
    <row r="419" spans="2:6" ht="31.5" customHeight="1">
      <c r="B419" s="8" t="s">
        <v>132</v>
      </c>
      <c r="C419" s="11">
        <v>0</v>
      </c>
      <c r="D419" s="11">
        <v>43</v>
      </c>
      <c r="E419" s="11">
        <f>E420</f>
        <v>26.8</v>
      </c>
      <c r="F419" s="14">
        <f t="shared" si="6"/>
        <v>0.6232558139534884</v>
      </c>
    </row>
    <row r="420" spans="2:6" ht="31.5" customHeight="1">
      <c r="B420" s="9" t="s">
        <v>14</v>
      </c>
      <c r="C420" s="12">
        <v>0</v>
      </c>
      <c r="D420" s="12">
        <v>43</v>
      </c>
      <c r="E420" s="12">
        <v>26.8</v>
      </c>
      <c r="F420" s="14">
        <f t="shared" si="6"/>
        <v>0.6232558139534884</v>
      </c>
    </row>
    <row r="421" spans="2:6" ht="31.5" customHeight="1">
      <c r="B421" s="8" t="s">
        <v>133</v>
      </c>
      <c r="C421" s="11">
        <v>157628</v>
      </c>
      <c r="D421" s="11">
        <v>157628</v>
      </c>
      <c r="E421" s="11">
        <f>SUM(E422:E443)</f>
        <v>53324.60999999999</v>
      </c>
      <c r="F421" s="14">
        <f t="shared" si="6"/>
        <v>0.33829402136676223</v>
      </c>
    </row>
    <row r="422" spans="2:6" ht="31.5" customHeight="1">
      <c r="B422" s="9" t="s">
        <v>13</v>
      </c>
      <c r="C422" s="12">
        <v>60</v>
      </c>
      <c r="D422" s="12">
        <v>60</v>
      </c>
      <c r="E422" s="12">
        <v>0</v>
      </c>
      <c r="F422" s="14">
        <f t="shared" si="6"/>
        <v>0</v>
      </c>
    </row>
    <row r="423" spans="2:6" ht="31.5" customHeight="1">
      <c r="B423" s="9" t="s">
        <v>14</v>
      </c>
      <c r="C423" s="12">
        <v>32062</v>
      </c>
      <c r="D423" s="12">
        <v>32062</v>
      </c>
      <c r="E423" s="12">
        <v>15577.4</v>
      </c>
      <c r="F423" s="14">
        <f t="shared" si="6"/>
        <v>0.48585241095377707</v>
      </c>
    </row>
    <row r="424" spans="2:6" ht="31.5" customHeight="1">
      <c r="B424" s="9" t="s">
        <v>55</v>
      </c>
      <c r="C424" s="12">
        <v>0</v>
      </c>
      <c r="D424" s="12">
        <v>10552.75</v>
      </c>
      <c r="E424" s="12">
        <v>5453.52</v>
      </c>
      <c r="F424" s="14">
        <f t="shared" si="6"/>
        <v>0.5167866196015257</v>
      </c>
    </row>
    <row r="425" spans="2:6" ht="31.5" customHeight="1">
      <c r="B425" s="9" t="s">
        <v>93</v>
      </c>
      <c r="C425" s="12">
        <v>12415</v>
      </c>
      <c r="D425" s="12">
        <v>1862.25</v>
      </c>
      <c r="E425" s="12">
        <v>962.4</v>
      </c>
      <c r="F425" s="14">
        <f t="shared" si="6"/>
        <v>0.5167942005638341</v>
      </c>
    </row>
    <row r="426" spans="2:6" ht="31.5" customHeight="1">
      <c r="B426" s="9" t="s">
        <v>15</v>
      </c>
      <c r="C426" s="12">
        <v>2725</v>
      </c>
      <c r="D426" s="12">
        <v>2132.5</v>
      </c>
      <c r="E426" s="12">
        <v>1844.13</v>
      </c>
      <c r="F426" s="14">
        <f t="shared" si="6"/>
        <v>0.8647737397420868</v>
      </c>
    </row>
    <row r="427" spans="2:6" ht="31.5" customHeight="1">
      <c r="B427" s="9" t="s">
        <v>16</v>
      </c>
      <c r="C427" s="12">
        <v>5521</v>
      </c>
      <c r="D427" s="12">
        <v>5521</v>
      </c>
      <c r="E427" s="12">
        <v>2642.26</v>
      </c>
      <c r="F427" s="14">
        <f t="shared" si="6"/>
        <v>0.4785835899293607</v>
      </c>
    </row>
    <row r="428" spans="2:6" ht="31.5" customHeight="1">
      <c r="B428" s="9" t="s">
        <v>56</v>
      </c>
      <c r="C428" s="12">
        <v>13500</v>
      </c>
      <c r="D428" s="12">
        <v>8085.08</v>
      </c>
      <c r="E428" s="12">
        <v>2377.14</v>
      </c>
      <c r="F428" s="14">
        <f t="shared" si="6"/>
        <v>0.294015643629995</v>
      </c>
    </row>
    <row r="429" spans="2:6" ht="31.5" customHeight="1">
      <c r="B429" s="9" t="s">
        <v>94</v>
      </c>
      <c r="C429" s="12">
        <v>2662</v>
      </c>
      <c r="D429" s="12">
        <v>1426.78</v>
      </c>
      <c r="E429" s="12">
        <v>419.48</v>
      </c>
      <c r="F429" s="14">
        <f t="shared" si="6"/>
        <v>0.2940046818710663</v>
      </c>
    </row>
    <row r="430" spans="2:6" ht="31.5" customHeight="1">
      <c r="B430" s="9" t="s">
        <v>17</v>
      </c>
      <c r="C430" s="12">
        <v>785</v>
      </c>
      <c r="D430" s="12">
        <v>785</v>
      </c>
      <c r="E430" s="12">
        <v>209.82</v>
      </c>
      <c r="F430" s="14">
        <f t="shared" si="6"/>
        <v>0.26728662420382165</v>
      </c>
    </row>
    <row r="431" spans="2:6" ht="31.5" customHeight="1">
      <c r="B431" s="9" t="s">
        <v>57</v>
      </c>
      <c r="C431" s="12">
        <v>0</v>
      </c>
      <c r="D431" s="12">
        <v>258.54</v>
      </c>
      <c r="E431" s="12">
        <v>133.58</v>
      </c>
      <c r="F431" s="14">
        <f t="shared" si="6"/>
        <v>0.5166705345401098</v>
      </c>
    </row>
    <row r="432" spans="2:6" ht="31.5" customHeight="1">
      <c r="B432" s="9" t="s">
        <v>95</v>
      </c>
      <c r="C432" s="12">
        <v>379</v>
      </c>
      <c r="D432" s="12">
        <v>45.63</v>
      </c>
      <c r="E432" s="12">
        <v>23.58</v>
      </c>
      <c r="F432" s="14">
        <f t="shared" si="6"/>
        <v>0.5167652859960552</v>
      </c>
    </row>
    <row r="433" spans="2:6" ht="31.5" customHeight="1">
      <c r="B433" s="9" t="s">
        <v>96</v>
      </c>
      <c r="C433" s="12">
        <v>53652.04</v>
      </c>
      <c r="D433" s="12">
        <v>20926.81</v>
      </c>
      <c r="E433" s="12">
        <v>8350.4</v>
      </c>
      <c r="F433" s="14">
        <f t="shared" si="6"/>
        <v>0.39902880563258325</v>
      </c>
    </row>
    <row r="434" spans="2:6" ht="31.5" customHeight="1">
      <c r="B434" s="9" t="s">
        <v>97</v>
      </c>
      <c r="C434" s="12">
        <v>0</v>
      </c>
      <c r="D434" s="12">
        <v>3692.97</v>
      </c>
      <c r="E434" s="12">
        <v>1473.6</v>
      </c>
      <c r="F434" s="14">
        <f t="shared" si="6"/>
        <v>0.3990284242763954</v>
      </c>
    </row>
    <row r="435" spans="2:6" ht="31.5" customHeight="1">
      <c r="B435" s="9" t="s">
        <v>8</v>
      </c>
      <c r="C435" s="12">
        <v>643</v>
      </c>
      <c r="D435" s="12">
        <v>551</v>
      </c>
      <c r="E435" s="12">
        <v>96.04</v>
      </c>
      <c r="F435" s="14">
        <f t="shared" si="6"/>
        <v>0.17430127041742288</v>
      </c>
    </row>
    <row r="436" spans="2:6" ht="31.5" customHeight="1">
      <c r="B436" s="9" t="s">
        <v>98</v>
      </c>
      <c r="C436" s="12">
        <v>1653.96</v>
      </c>
      <c r="D436" s="12">
        <v>904.47</v>
      </c>
      <c r="E436" s="12">
        <v>904.47</v>
      </c>
      <c r="F436" s="14">
        <f t="shared" si="6"/>
        <v>1</v>
      </c>
    </row>
    <row r="437" spans="2:6" ht="31.5" customHeight="1">
      <c r="B437" s="9" t="s">
        <v>99</v>
      </c>
      <c r="C437" s="12">
        <v>0</v>
      </c>
      <c r="D437" s="12">
        <v>159.6</v>
      </c>
      <c r="E437" s="12">
        <v>159.6</v>
      </c>
      <c r="F437" s="14">
        <f t="shared" si="6"/>
        <v>1</v>
      </c>
    </row>
    <row r="438" spans="2:6" ht="31.5" customHeight="1">
      <c r="B438" s="9" t="s">
        <v>9</v>
      </c>
      <c r="C438" s="12">
        <v>240</v>
      </c>
      <c r="D438" s="12">
        <v>240</v>
      </c>
      <c r="E438" s="12">
        <v>0</v>
      </c>
      <c r="F438" s="14">
        <f t="shared" si="6"/>
        <v>0</v>
      </c>
    </row>
    <row r="439" spans="2:6" ht="31.5" customHeight="1">
      <c r="B439" s="9" t="s">
        <v>100</v>
      </c>
      <c r="C439" s="12">
        <v>26738</v>
      </c>
      <c r="D439" s="12">
        <v>53622.35</v>
      </c>
      <c r="E439" s="12">
        <v>8118.24</v>
      </c>
      <c r="F439" s="14">
        <f t="shared" si="6"/>
        <v>0.1513965725112756</v>
      </c>
    </row>
    <row r="440" spans="2:6" ht="31.5" customHeight="1">
      <c r="B440" s="9" t="s">
        <v>101</v>
      </c>
      <c r="C440" s="12">
        <v>0</v>
      </c>
      <c r="D440" s="12">
        <v>9462.77</v>
      </c>
      <c r="E440" s="12">
        <v>1432.64</v>
      </c>
      <c r="F440" s="14">
        <f t="shared" si="6"/>
        <v>0.15139752947604138</v>
      </c>
    </row>
    <row r="441" spans="2:6" ht="31.5" customHeight="1">
      <c r="B441" s="9" t="s">
        <v>22</v>
      </c>
      <c r="C441" s="12">
        <v>2698</v>
      </c>
      <c r="D441" s="12">
        <v>2698</v>
      </c>
      <c r="E441" s="12">
        <v>1217.81</v>
      </c>
      <c r="F441" s="14">
        <f t="shared" si="6"/>
        <v>0.45137509266123055</v>
      </c>
    </row>
    <row r="442" spans="2:6" ht="31.5" customHeight="1">
      <c r="B442" s="9" t="s">
        <v>23</v>
      </c>
      <c r="C442" s="12">
        <v>1094</v>
      </c>
      <c r="D442" s="12">
        <v>1778.5</v>
      </c>
      <c r="E442" s="12">
        <v>1778.5</v>
      </c>
      <c r="F442" s="14">
        <f t="shared" si="6"/>
        <v>1</v>
      </c>
    </row>
    <row r="443" spans="2:6" ht="31.5" customHeight="1">
      <c r="B443" s="9" t="s">
        <v>25</v>
      </c>
      <c r="C443" s="12">
        <v>800</v>
      </c>
      <c r="D443" s="12">
        <v>800</v>
      </c>
      <c r="E443" s="12">
        <v>150</v>
      </c>
      <c r="F443" s="14">
        <f t="shared" si="6"/>
        <v>0.1875</v>
      </c>
    </row>
    <row r="444" spans="2:6" ht="31.5" customHeight="1">
      <c r="B444" s="8" t="s">
        <v>134</v>
      </c>
      <c r="C444" s="11">
        <v>80056</v>
      </c>
      <c r="D444" s="11">
        <v>80056</v>
      </c>
      <c r="E444" s="11">
        <f>E445</f>
        <v>17503.6</v>
      </c>
      <c r="F444" s="14">
        <f t="shared" si="6"/>
        <v>0.2186419506345558</v>
      </c>
    </row>
    <row r="445" spans="2:6" ht="31.5" customHeight="1">
      <c r="B445" s="9" t="s">
        <v>9</v>
      </c>
      <c r="C445" s="12">
        <v>80056</v>
      </c>
      <c r="D445" s="12">
        <v>80056</v>
      </c>
      <c r="E445" s="12">
        <v>17503.6</v>
      </c>
      <c r="F445" s="14">
        <f t="shared" si="6"/>
        <v>0.2186419506345558</v>
      </c>
    </row>
    <row r="446" spans="2:6" ht="31.5" customHeight="1">
      <c r="B446" s="7" t="s">
        <v>135</v>
      </c>
      <c r="C446" s="10">
        <v>1210219</v>
      </c>
      <c r="D446" s="10">
        <v>1302624</v>
      </c>
      <c r="E446" s="10">
        <f>E447+E464+E466+E470+E473+E477</f>
        <v>517163.26</v>
      </c>
      <c r="F446" s="14">
        <f t="shared" si="6"/>
        <v>0.3970165297123345</v>
      </c>
    </row>
    <row r="447" spans="2:6" ht="31.5" customHeight="1">
      <c r="B447" s="8" t="s">
        <v>136</v>
      </c>
      <c r="C447" s="11">
        <v>178419</v>
      </c>
      <c r="D447" s="11">
        <v>178419</v>
      </c>
      <c r="E447" s="11">
        <f>SUM(E448:E463)</f>
        <v>85237.09</v>
      </c>
      <c r="F447" s="14">
        <f t="shared" si="6"/>
        <v>0.4777354990219651</v>
      </c>
    </row>
    <row r="448" spans="2:6" ht="31.5" customHeight="1">
      <c r="B448" s="9" t="s">
        <v>13</v>
      </c>
      <c r="C448" s="12">
        <v>1200</v>
      </c>
      <c r="D448" s="12">
        <v>1200</v>
      </c>
      <c r="E448" s="12">
        <v>193.16</v>
      </c>
      <c r="F448" s="14">
        <f t="shared" si="6"/>
        <v>0.16096666666666667</v>
      </c>
    </row>
    <row r="449" spans="2:6" ht="31.5" customHeight="1">
      <c r="B449" s="9" t="s">
        <v>14</v>
      </c>
      <c r="C449" s="12">
        <v>34720</v>
      </c>
      <c r="D449" s="12">
        <v>34620</v>
      </c>
      <c r="E449" s="12">
        <v>18376.03</v>
      </c>
      <c r="F449" s="14">
        <f t="shared" si="6"/>
        <v>0.5307923165800115</v>
      </c>
    </row>
    <row r="450" spans="2:6" ht="31.5" customHeight="1">
      <c r="B450" s="9" t="s">
        <v>15</v>
      </c>
      <c r="C450" s="12">
        <v>2656</v>
      </c>
      <c r="D450" s="12">
        <v>2756</v>
      </c>
      <c r="E450" s="12">
        <v>1875.44</v>
      </c>
      <c r="F450" s="14">
        <f t="shared" si="6"/>
        <v>0.6804934687953557</v>
      </c>
    </row>
    <row r="451" spans="2:6" ht="31.5" customHeight="1">
      <c r="B451" s="9" t="s">
        <v>16</v>
      </c>
      <c r="C451" s="12">
        <v>6627</v>
      </c>
      <c r="D451" s="12">
        <v>6627</v>
      </c>
      <c r="E451" s="12">
        <v>3616.66</v>
      </c>
      <c r="F451" s="14">
        <f t="shared" si="6"/>
        <v>0.5457461898294854</v>
      </c>
    </row>
    <row r="452" spans="2:6" ht="31.5" customHeight="1">
      <c r="B452" s="9" t="s">
        <v>17</v>
      </c>
      <c r="C452" s="12">
        <v>916</v>
      </c>
      <c r="D452" s="12">
        <v>916</v>
      </c>
      <c r="E452" s="12">
        <v>496.17</v>
      </c>
      <c r="F452" s="14">
        <f t="shared" si="6"/>
        <v>0.5416703056768559</v>
      </c>
    </row>
    <row r="453" spans="2:6" ht="31.5" customHeight="1">
      <c r="B453" s="9" t="s">
        <v>8</v>
      </c>
      <c r="C453" s="12">
        <v>18000</v>
      </c>
      <c r="D453" s="12">
        <v>18000</v>
      </c>
      <c r="E453" s="12">
        <v>5064.41</v>
      </c>
      <c r="F453" s="14">
        <f t="shared" si="6"/>
        <v>0.2813561111111111</v>
      </c>
    </row>
    <row r="454" spans="2:6" ht="31.5" customHeight="1">
      <c r="B454" s="9" t="s">
        <v>18</v>
      </c>
      <c r="C454" s="12">
        <v>70000</v>
      </c>
      <c r="D454" s="12">
        <v>70000</v>
      </c>
      <c r="E454" s="12">
        <v>37533.55</v>
      </c>
      <c r="F454" s="14">
        <f t="shared" si="6"/>
        <v>0.5361935714285715</v>
      </c>
    </row>
    <row r="455" spans="2:6" ht="31.5" customHeight="1">
      <c r="B455" s="9" t="s">
        <v>19</v>
      </c>
      <c r="C455" s="12">
        <v>10000</v>
      </c>
      <c r="D455" s="12">
        <v>10000</v>
      </c>
      <c r="E455" s="12">
        <v>8351.7</v>
      </c>
      <c r="F455" s="14">
        <f aca="true" t="shared" si="7" ref="F455:F500">E455/D455</f>
        <v>0.8351700000000001</v>
      </c>
    </row>
    <row r="456" spans="2:6" ht="31.5" customHeight="1">
      <c r="B456" s="9" t="s">
        <v>20</v>
      </c>
      <c r="C456" s="12">
        <v>100</v>
      </c>
      <c r="D456" s="12">
        <v>100</v>
      </c>
      <c r="E456" s="12">
        <v>0</v>
      </c>
      <c r="F456" s="14">
        <f t="shared" si="7"/>
        <v>0</v>
      </c>
    </row>
    <row r="457" spans="2:6" ht="31.5" customHeight="1">
      <c r="B457" s="9" t="s">
        <v>9</v>
      </c>
      <c r="C457" s="12">
        <v>8000</v>
      </c>
      <c r="D457" s="12">
        <v>8000</v>
      </c>
      <c r="E457" s="12">
        <v>2428.24</v>
      </c>
      <c r="F457" s="14">
        <f t="shared" si="7"/>
        <v>0.30352999999999997</v>
      </c>
    </row>
    <row r="458" spans="2:6" ht="31.5" customHeight="1">
      <c r="B458" s="9" t="s">
        <v>35</v>
      </c>
      <c r="C458" s="12">
        <v>1400</v>
      </c>
      <c r="D458" s="12">
        <v>1400</v>
      </c>
      <c r="E458" s="12">
        <v>594.04</v>
      </c>
      <c r="F458" s="14">
        <f t="shared" si="7"/>
        <v>0.4243142857142857</v>
      </c>
    </row>
    <row r="459" spans="2:6" ht="31.5" customHeight="1">
      <c r="B459" s="9" t="s">
        <v>21</v>
      </c>
      <c r="C459" s="12">
        <v>4000</v>
      </c>
      <c r="D459" s="12">
        <v>4000</v>
      </c>
      <c r="E459" s="12">
        <v>1992.6</v>
      </c>
      <c r="F459" s="14">
        <f t="shared" si="7"/>
        <v>0.49815</v>
      </c>
    </row>
    <row r="460" spans="2:6" ht="31.5" customHeight="1">
      <c r="B460" s="9" t="s">
        <v>22</v>
      </c>
      <c r="C460" s="12">
        <v>3000</v>
      </c>
      <c r="D460" s="12">
        <v>3000</v>
      </c>
      <c r="E460" s="12">
        <v>1401.84</v>
      </c>
      <c r="F460" s="14">
        <f t="shared" si="7"/>
        <v>0.46728</v>
      </c>
    </row>
    <row r="461" spans="2:6" ht="31.5" customHeight="1">
      <c r="B461" s="9" t="s">
        <v>10</v>
      </c>
      <c r="C461" s="12">
        <v>3500</v>
      </c>
      <c r="D461" s="12">
        <v>3500</v>
      </c>
      <c r="E461" s="12">
        <v>2424</v>
      </c>
      <c r="F461" s="14">
        <f t="shared" si="7"/>
        <v>0.6925714285714286</v>
      </c>
    </row>
    <row r="462" spans="2:6" ht="31.5" customHeight="1">
      <c r="B462" s="9" t="s">
        <v>23</v>
      </c>
      <c r="C462" s="12">
        <v>1200</v>
      </c>
      <c r="D462" s="12">
        <v>1200</v>
      </c>
      <c r="E462" s="12">
        <v>889.25</v>
      </c>
      <c r="F462" s="14">
        <f t="shared" si="7"/>
        <v>0.7410416666666667</v>
      </c>
    </row>
    <row r="463" spans="2:6" ht="31.5" customHeight="1">
      <c r="B463" s="9" t="s">
        <v>76</v>
      </c>
      <c r="C463" s="12">
        <v>13100</v>
      </c>
      <c r="D463" s="12">
        <v>13100</v>
      </c>
      <c r="E463" s="12">
        <v>0</v>
      </c>
      <c r="F463" s="14">
        <f t="shared" si="7"/>
        <v>0</v>
      </c>
    </row>
    <row r="464" spans="2:6" ht="31.5" customHeight="1">
      <c r="B464" s="8" t="s">
        <v>137</v>
      </c>
      <c r="C464" s="11">
        <v>616300</v>
      </c>
      <c r="D464" s="11">
        <v>616300</v>
      </c>
      <c r="E464" s="11">
        <f>E465</f>
        <v>256770</v>
      </c>
      <c r="F464" s="14">
        <f t="shared" si="7"/>
        <v>0.41663151062794096</v>
      </c>
    </row>
    <row r="465" spans="2:6" ht="31.5" customHeight="1">
      <c r="B465" s="9" t="s">
        <v>9</v>
      </c>
      <c r="C465" s="12">
        <v>616300</v>
      </c>
      <c r="D465" s="12">
        <v>616300</v>
      </c>
      <c r="E465" s="12">
        <v>256770</v>
      </c>
      <c r="F465" s="14">
        <f t="shared" si="7"/>
        <v>0.41663151062794096</v>
      </c>
    </row>
    <row r="466" spans="2:6" ht="31.5" customHeight="1">
      <c r="B466" s="8" t="s">
        <v>138</v>
      </c>
      <c r="C466" s="11">
        <v>43500</v>
      </c>
      <c r="D466" s="11">
        <v>43500</v>
      </c>
      <c r="E466" s="11">
        <f>SUM(E467:E469)</f>
        <v>9388.68</v>
      </c>
      <c r="F466" s="14">
        <f t="shared" si="7"/>
        <v>0.21583172413793103</v>
      </c>
    </row>
    <row r="467" spans="2:6" ht="31.5" customHeight="1">
      <c r="B467" s="9" t="s">
        <v>8</v>
      </c>
      <c r="C467" s="12">
        <v>15500</v>
      </c>
      <c r="D467" s="12">
        <v>15500</v>
      </c>
      <c r="E467" s="12">
        <v>2810.75</v>
      </c>
      <c r="F467" s="14">
        <f t="shared" si="7"/>
        <v>0.18133870967741936</v>
      </c>
    </row>
    <row r="468" spans="2:6" ht="31.5" customHeight="1">
      <c r="B468" s="9" t="s">
        <v>18</v>
      </c>
      <c r="C468" s="12">
        <v>4000</v>
      </c>
      <c r="D468" s="12">
        <v>4000</v>
      </c>
      <c r="E468" s="12">
        <v>1096.34</v>
      </c>
      <c r="F468" s="14">
        <f t="shared" si="7"/>
        <v>0.27408499999999997</v>
      </c>
    </row>
    <row r="469" spans="2:6" ht="31.5" customHeight="1">
      <c r="B469" s="9" t="s">
        <v>9</v>
      </c>
      <c r="C469" s="12">
        <v>24000</v>
      </c>
      <c r="D469" s="12">
        <v>24000</v>
      </c>
      <c r="E469" s="12">
        <v>5481.59</v>
      </c>
      <c r="F469" s="14">
        <f t="shared" si="7"/>
        <v>0.22839958333333335</v>
      </c>
    </row>
    <row r="470" spans="2:6" ht="31.5" customHeight="1">
      <c r="B470" s="8" t="s">
        <v>139</v>
      </c>
      <c r="C470" s="11">
        <v>60000</v>
      </c>
      <c r="D470" s="11">
        <v>64500</v>
      </c>
      <c r="E470" s="11">
        <f>SUM(E471:E472)</f>
        <v>59124.59</v>
      </c>
      <c r="F470" s="14">
        <f t="shared" si="7"/>
        <v>0.9166603100775194</v>
      </c>
    </row>
    <row r="471" spans="2:6" ht="31.5" customHeight="1">
      <c r="B471" s="9" t="s">
        <v>8</v>
      </c>
      <c r="C471" s="12">
        <v>0</v>
      </c>
      <c r="D471" s="12">
        <v>4500</v>
      </c>
      <c r="E471" s="12">
        <v>3860.74</v>
      </c>
      <c r="F471" s="14">
        <f t="shared" si="7"/>
        <v>0.8579422222222222</v>
      </c>
    </row>
    <row r="472" spans="2:6" ht="31.5" customHeight="1">
      <c r="B472" s="9" t="s">
        <v>26</v>
      </c>
      <c r="C472" s="12">
        <v>60000</v>
      </c>
      <c r="D472" s="12">
        <v>60000</v>
      </c>
      <c r="E472" s="12">
        <v>55263.85</v>
      </c>
      <c r="F472" s="14">
        <f t="shared" si="7"/>
        <v>0.9210641666666667</v>
      </c>
    </row>
    <row r="473" spans="2:6" ht="31.5" customHeight="1">
      <c r="B473" s="8" t="s">
        <v>140</v>
      </c>
      <c r="C473" s="11">
        <v>310000</v>
      </c>
      <c r="D473" s="11">
        <v>310000</v>
      </c>
      <c r="E473" s="11">
        <f>SUM(E474:E476)</f>
        <v>106642.9</v>
      </c>
      <c r="F473" s="14">
        <f t="shared" si="7"/>
        <v>0.34400935483870965</v>
      </c>
    </row>
    <row r="474" spans="2:6" ht="31.5" customHeight="1">
      <c r="B474" s="9" t="s">
        <v>8</v>
      </c>
      <c r="C474" s="12">
        <v>10000</v>
      </c>
      <c r="D474" s="12">
        <v>10000</v>
      </c>
      <c r="E474" s="12">
        <v>491.04</v>
      </c>
      <c r="F474" s="14">
        <f t="shared" si="7"/>
        <v>0.049104</v>
      </c>
    </row>
    <row r="475" spans="2:6" ht="31.5" customHeight="1">
      <c r="B475" s="9" t="s">
        <v>18</v>
      </c>
      <c r="C475" s="12">
        <v>240000</v>
      </c>
      <c r="D475" s="12">
        <v>240000</v>
      </c>
      <c r="E475" s="12">
        <v>81701.86</v>
      </c>
      <c r="F475" s="14">
        <f t="shared" si="7"/>
        <v>0.3404244166666667</v>
      </c>
    </row>
    <row r="476" spans="2:6" ht="31.5" customHeight="1">
      <c r="B476" s="9" t="s">
        <v>9</v>
      </c>
      <c r="C476" s="12">
        <v>60000</v>
      </c>
      <c r="D476" s="12">
        <v>60000</v>
      </c>
      <c r="E476" s="12">
        <v>24450</v>
      </c>
      <c r="F476" s="14">
        <f t="shared" si="7"/>
        <v>0.4075</v>
      </c>
    </row>
    <row r="477" spans="2:6" ht="31.5" customHeight="1">
      <c r="B477" s="8" t="s">
        <v>141</v>
      </c>
      <c r="C477" s="11">
        <v>2000</v>
      </c>
      <c r="D477" s="11">
        <v>89905</v>
      </c>
      <c r="E477" s="11">
        <f>E478</f>
        <v>0</v>
      </c>
      <c r="F477" s="14">
        <f t="shared" si="7"/>
        <v>0</v>
      </c>
    </row>
    <row r="478" spans="2:6" ht="31.5" customHeight="1">
      <c r="B478" s="9" t="s">
        <v>9</v>
      </c>
      <c r="C478" s="12">
        <v>2000</v>
      </c>
      <c r="D478" s="12">
        <v>89905</v>
      </c>
      <c r="E478" s="12">
        <v>0</v>
      </c>
      <c r="F478" s="14">
        <f t="shared" si="7"/>
        <v>0</v>
      </c>
    </row>
    <row r="479" spans="2:6" ht="31.5" customHeight="1">
      <c r="B479" s="7" t="s">
        <v>142</v>
      </c>
      <c r="C479" s="10">
        <v>775689.98</v>
      </c>
      <c r="D479" s="10">
        <v>873062.93</v>
      </c>
      <c r="E479" s="10">
        <f>E480+E482+E484</f>
        <v>396374.04000000004</v>
      </c>
      <c r="F479" s="14">
        <f t="shared" si="7"/>
        <v>0.45400397426105354</v>
      </c>
    </row>
    <row r="480" spans="2:6" ht="31.5" customHeight="1">
      <c r="B480" s="8" t="s">
        <v>143</v>
      </c>
      <c r="C480" s="11">
        <v>302100</v>
      </c>
      <c r="D480" s="11">
        <v>302100</v>
      </c>
      <c r="E480" s="11">
        <f>E481</f>
        <v>140000</v>
      </c>
      <c r="F480" s="14">
        <f t="shared" si="7"/>
        <v>0.4634227077126779</v>
      </c>
    </row>
    <row r="481" spans="2:6" ht="31.5" customHeight="1">
      <c r="B481" s="9" t="s">
        <v>144</v>
      </c>
      <c r="C481" s="12">
        <v>302100</v>
      </c>
      <c r="D481" s="12">
        <v>302100</v>
      </c>
      <c r="E481" s="12">
        <v>140000</v>
      </c>
      <c r="F481" s="14">
        <f t="shared" si="7"/>
        <v>0.4634227077126779</v>
      </c>
    </row>
    <row r="482" spans="2:6" ht="31.5" customHeight="1">
      <c r="B482" s="8" t="s">
        <v>145</v>
      </c>
      <c r="C482" s="11">
        <v>146000</v>
      </c>
      <c r="D482" s="11">
        <v>146000</v>
      </c>
      <c r="E482" s="11">
        <f>E483</f>
        <v>80000</v>
      </c>
      <c r="F482" s="14">
        <f t="shared" si="7"/>
        <v>0.547945205479452</v>
      </c>
    </row>
    <row r="483" spans="2:6" ht="31.5" customHeight="1">
      <c r="B483" s="9" t="s">
        <v>144</v>
      </c>
      <c r="C483" s="12">
        <v>146000</v>
      </c>
      <c r="D483" s="12">
        <v>146000</v>
      </c>
      <c r="E483" s="12">
        <v>80000</v>
      </c>
      <c r="F483" s="14">
        <f t="shared" si="7"/>
        <v>0.547945205479452</v>
      </c>
    </row>
    <row r="484" spans="2:6" ht="31.5" customHeight="1">
      <c r="B484" s="8" t="s">
        <v>146</v>
      </c>
      <c r="C484" s="11">
        <v>327589.98</v>
      </c>
      <c r="D484" s="11">
        <v>424962.93</v>
      </c>
      <c r="E484" s="11">
        <f>SUM(E485:E490)</f>
        <v>176374.04</v>
      </c>
      <c r="F484" s="14">
        <f t="shared" si="7"/>
        <v>0.41503394190170895</v>
      </c>
    </row>
    <row r="485" spans="2:6" ht="41.25" customHeight="1">
      <c r="B485" s="9" t="s">
        <v>147</v>
      </c>
      <c r="C485" s="12">
        <v>9000</v>
      </c>
      <c r="D485" s="12">
        <v>9000</v>
      </c>
      <c r="E485" s="12">
        <v>9000</v>
      </c>
      <c r="F485" s="14">
        <f t="shared" si="7"/>
        <v>1</v>
      </c>
    </row>
    <row r="486" spans="2:6" ht="31.5" customHeight="1">
      <c r="B486" s="9" t="s">
        <v>8</v>
      </c>
      <c r="C486" s="12">
        <v>109278.43</v>
      </c>
      <c r="D486" s="12">
        <v>108081.38</v>
      </c>
      <c r="E486" s="12">
        <v>22743.49</v>
      </c>
      <c r="F486" s="14">
        <f t="shared" si="7"/>
        <v>0.2104293079899609</v>
      </c>
    </row>
    <row r="487" spans="2:6" ht="31.5" customHeight="1">
      <c r="B487" s="9" t="s">
        <v>19</v>
      </c>
      <c r="C487" s="12">
        <v>41938.6</v>
      </c>
      <c r="D487" s="12">
        <v>41938.6</v>
      </c>
      <c r="E487" s="12">
        <v>0</v>
      </c>
      <c r="F487" s="14">
        <f t="shared" si="7"/>
        <v>0</v>
      </c>
    </row>
    <row r="488" spans="2:6" ht="31.5" customHeight="1">
      <c r="B488" s="9" t="s">
        <v>9</v>
      </c>
      <c r="C488" s="12">
        <v>10650.85</v>
      </c>
      <c r="D488" s="12">
        <v>16750.85</v>
      </c>
      <c r="E488" s="12">
        <v>1700</v>
      </c>
      <c r="F488" s="14">
        <f t="shared" si="7"/>
        <v>0.10148738720721635</v>
      </c>
    </row>
    <row r="489" spans="2:6" ht="31.5" customHeight="1">
      <c r="B489" s="9" t="s">
        <v>33</v>
      </c>
      <c r="C489" s="12">
        <v>71722.1</v>
      </c>
      <c r="D489" s="12">
        <v>149192.1</v>
      </c>
      <c r="E489" s="12">
        <v>54249.05</v>
      </c>
      <c r="F489" s="14">
        <f t="shared" si="7"/>
        <v>0.3636187841045203</v>
      </c>
    </row>
    <row r="490" spans="2:6" ht="31.5" customHeight="1">
      <c r="B490" s="9" t="s">
        <v>26</v>
      </c>
      <c r="C490" s="12">
        <v>85000</v>
      </c>
      <c r="D490" s="12">
        <v>100000</v>
      </c>
      <c r="E490" s="12">
        <v>88681.5</v>
      </c>
      <c r="F490" s="14">
        <f t="shared" si="7"/>
        <v>0.886815</v>
      </c>
    </row>
    <row r="491" spans="2:6" ht="31.5" customHeight="1">
      <c r="B491" s="7" t="s">
        <v>148</v>
      </c>
      <c r="C491" s="10">
        <v>163500</v>
      </c>
      <c r="D491" s="10">
        <v>176500</v>
      </c>
      <c r="E491" s="10">
        <f>E492+E494</f>
        <v>108853.94000000002</v>
      </c>
      <c r="F491" s="14">
        <f t="shared" si="7"/>
        <v>0.6167362039660058</v>
      </c>
    </row>
    <row r="492" spans="2:6" ht="31.5" customHeight="1">
      <c r="B492" s="8" t="s">
        <v>149</v>
      </c>
      <c r="C492" s="11">
        <v>55000</v>
      </c>
      <c r="D492" s="11">
        <v>55000</v>
      </c>
      <c r="E492" s="11">
        <f>E493</f>
        <v>0</v>
      </c>
      <c r="F492" s="14">
        <f t="shared" si="7"/>
        <v>0</v>
      </c>
    </row>
    <row r="493" spans="2:6" ht="31.5" customHeight="1">
      <c r="B493" s="9" t="s">
        <v>33</v>
      </c>
      <c r="C493" s="12">
        <v>55000</v>
      </c>
      <c r="D493" s="12">
        <v>55000</v>
      </c>
      <c r="E493" s="12">
        <v>0</v>
      </c>
      <c r="F493" s="14">
        <f t="shared" si="7"/>
        <v>0</v>
      </c>
    </row>
    <row r="494" spans="2:6" ht="31.5" customHeight="1">
      <c r="B494" s="8" t="s">
        <v>150</v>
      </c>
      <c r="C494" s="11">
        <v>108500</v>
      </c>
      <c r="D494" s="11">
        <v>121500</v>
      </c>
      <c r="E494" s="11">
        <f>SUM(E495:E499)</f>
        <v>108853.94000000002</v>
      </c>
      <c r="F494" s="14">
        <f t="shared" si="7"/>
        <v>0.8959172016460907</v>
      </c>
    </row>
    <row r="495" spans="2:6" ht="45" customHeight="1">
      <c r="B495" s="9" t="s">
        <v>147</v>
      </c>
      <c r="C495" s="12">
        <v>74000</v>
      </c>
      <c r="D495" s="12">
        <v>96000</v>
      </c>
      <c r="E495" s="12">
        <v>96000</v>
      </c>
      <c r="F495" s="14">
        <f t="shared" si="7"/>
        <v>1</v>
      </c>
    </row>
    <row r="496" spans="2:6" ht="31.5" customHeight="1">
      <c r="B496" s="9" t="s">
        <v>51</v>
      </c>
      <c r="C496" s="12">
        <v>9000</v>
      </c>
      <c r="D496" s="12">
        <v>0</v>
      </c>
      <c r="E496" s="12">
        <v>0</v>
      </c>
      <c r="F496" s="14"/>
    </row>
    <row r="497" spans="2:6" ht="31.5" customHeight="1">
      <c r="B497" s="9" t="s">
        <v>8</v>
      </c>
      <c r="C497" s="12">
        <v>17000</v>
      </c>
      <c r="D497" s="12">
        <v>17000</v>
      </c>
      <c r="E497" s="12">
        <v>10541.07</v>
      </c>
      <c r="F497" s="14">
        <f t="shared" si="7"/>
        <v>0.6200629411764705</v>
      </c>
    </row>
    <row r="498" spans="2:6" ht="31.5" customHeight="1">
      <c r="B498" s="9" t="s">
        <v>18</v>
      </c>
      <c r="C498" s="12">
        <v>4500</v>
      </c>
      <c r="D498" s="12">
        <v>4500</v>
      </c>
      <c r="E498" s="12">
        <v>1131.35</v>
      </c>
      <c r="F498" s="14">
        <f t="shared" si="7"/>
        <v>0.2514111111111111</v>
      </c>
    </row>
    <row r="499" spans="2:6" ht="31.5" customHeight="1" thickBot="1">
      <c r="B499" s="9" t="s">
        <v>9</v>
      </c>
      <c r="C499" s="12">
        <v>4000</v>
      </c>
      <c r="D499" s="12">
        <v>4000</v>
      </c>
      <c r="E499" s="12">
        <v>1181.52</v>
      </c>
      <c r="F499" s="14">
        <f t="shared" si="7"/>
        <v>0.29538</v>
      </c>
    </row>
    <row r="500" spans="1:6" ht="15" customHeight="1" thickBot="1">
      <c r="A500" s="17"/>
      <c r="B500" s="17"/>
      <c r="C500" s="13">
        <v>32569515</v>
      </c>
      <c r="D500" s="13">
        <f>D491+D479+D446+D393+D382+D326+D310+D183+D178+D175+D172+D148+D145+D90+D84+D63+D32+D13+D6</f>
        <v>36470490.47</v>
      </c>
      <c r="E500" s="13">
        <f>E491+E479+E446+E393+E382+E326+E310+E183+E178+E175+E172+E148+E145+E90+E84+E63+E32+E13+E6</f>
        <v>13678204.599999998</v>
      </c>
      <c r="F500" s="14">
        <f t="shared" si="7"/>
        <v>0.3750485508620032</v>
      </c>
    </row>
  </sheetData>
  <sheetProtection/>
  <mergeCells count="5">
    <mergeCell ref="B1:F1"/>
    <mergeCell ref="A500:B500"/>
    <mergeCell ref="C2:F2"/>
    <mergeCell ref="C3:F3"/>
    <mergeCell ref="C4:F4"/>
  </mergeCells>
  <printOptions/>
  <pageMargins left="0" right="0" top="0" bottom="0" header="0.5" footer="0.5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="84" zoomScaleNormal="84" zoomScaleSheetLayoutView="67" zoomScalePageLayoutView="0" workbookViewId="0" topLeftCell="A1">
      <selection activeCell="E87" sqref="E87"/>
    </sheetView>
  </sheetViews>
  <sheetFormatPr defaultColWidth="9.33203125" defaultRowHeight="12.75"/>
  <cols>
    <col min="1" max="1" width="9.5" style="0" customWidth="1"/>
    <col min="2" max="2" width="75.5" style="0" customWidth="1"/>
    <col min="3" max="3" width="21.33203125" style="0" customWidth="1"/>
    <col min="4" max="4" width="19.16015625" style="0" customWidth="1"/>
    <col min="5" max="5" width="12.83203125" style="0" customWidth="1"/>
  </cols>
  <sheetData>
    <row r="1" spans="1:6" ht="47.25" customHeight="1">
      <c r="A1" s="15"/>
      <c r="B1" s="18" t="s">
        <v>153</v>
      </c>
      <c r="C1" s="18"/>
      <c r="D1" s="18"/>
      <c r="E1" s="18"/>
      <c r="F1" s="1"/>
    </row>
    <row r="2" spans="2:6" ht="15" customHeight="1">
      <c r="B2" s="2"/>
      <c r="C2" s="17"/>
      <c r="D2" s="17"/>
      <c r="E2" s="17"/>
      <c r="F2" s="1"/>
    </row>
    <row r="3" spans="2:6" ht="15" customHeight="1">
      <c r="B3" s="2"/>
      <c r="C3" s="17"/>
      <c r="D3" s="17"/>
      <c r="E3" s="17"/>
      <c r="F3" s="1"/>
    </row>
    <row r="4" spans="2:6" ht="15" customHeight="1" thickBot="1">
      <c r="B4" s="2"/>
      <c r="C4" s="17"/>
      <c r="D4" s="17"/>
      <c r="E4" s="17"/>
      <c r="F4" s="1"/>
    </row>
    <row r="5" spans="2:5" ht="31.5" customHeight="1">
      <c r="B5" s="3" t="s">
        <v>0</v>
      </c>
      <c r="C5" s="5" t="s">
        <v>2</v>
      </c>
      <c r="D5" s="5" t="s">
        <v>152</v>
      </c>
      <c r="E5" s="6" t="s">
        <v>3</v>
      </c>
    </row>
    <row r="6" spans="2:5" ht="31.5" customHeight="1">
      <c r="B6" s="7" t="s">
        <v>4</v>
      </c>
      <c r="C6" s="10">
        <f>C7</f>
        <v>391008.76</v>
      </c>
      <c r="D6" s="10">
        <f>D7</f>
        <v>391008.76</v>
      </c>
      <c r="E6" s="14">
        <f>D6/C6</f>
        <v>1</v>
      </c>
    </row>
    <row r="7" spans="2:5" ht="31.5" customHeight="1">
      <c r="B7" s="8" t="s">
        <v>7</v>
      </c>
      <c r="C7" s="11">
        <f>SUM(C8:C10)</f>
        <v>391008.76</v>
      </c>
      <c r="D7" s="11">
        <f>SUM(D8:D10)</f>
        <v>391008.76</v>
      </c>
      <c r="E7" s="14">
        <f>D7/C7</f>
        <v>1</v>
      </c>
    </row>
    <row r="8" spans="2:5" ht="31.5" customHeight="1">
      <c r="B8" s="9" t="s">
        <v>8</v>
      </c>
      <c r="C8" s="12">
        <v>3666.84</v>
      </c>
      <c r="D8" s="12">
        <v>3666.84</v>
      </c>
      <c r="E8" s="14">
        <f>D8/C8</f>
        <v>1</v>
      </c>
    </row>
    <row r="9" spans="2:5" ht="31.5" customHeight="1">
      <c r="B9" s="9" t="s">
        <v>9</v>
      </c>
      <c r="C9" s="12">
        <v>4000</v>
      </c>
      <c r="D9" s="12">
        <v>4000</v>
      </c>
      <c r="E9" s="14">
        <f>D9/C9</f>
        <v>1</v>
      </c>
    </row>
    <row r="10" spans="2:5" ht="31.5" customHeight="1">
      <c r="B10" s="9" t="s">
        <v>10</v>
      </c>
      <c r="C10" s="12">
        <v>383341.92</v>
      </c>
      <c r="D10" s="12">
        <v>383341.92</v>
      </c>
      <c r="E10" s="14">
        <f>D10/C10</f>
        <v>1</v>
      </c>
    </row>
    <row r="11" spans="2:5" ht="31.5" customHeight="1">
      <c r="B11" s="7" t="s">
        <v>45</v>
      </c>
      <c r="C11" s="10">
        <f>C12</f>
        <v>67459</v>
      </c>
      <c r="D11" s="10">
        <f>D12</f>
        <v>30416.97</v>
      </c>
      <c r="E11" s="14">
        <f aca="true" t="shared" si="0" ref="E11:E18">D11/C11</f>
        <v>0.45089565513867685</v>
      </c>
    </row>
    <row r="12" spans="2:5" ht="31.5" customHeight="1">
      <c r="B12" s="8" t="s">
        <v>46</v>
      </c>
      <c r="C12" s="11">
        <v>67459</v>
      </c>
      <c r="D12" s="11">
        <f>SUM(D13:D18)</f>
        <v>30416.97</v>
      </c>
      <c r="E12" s="14">
        <f t="shared" si="0"/>
        <v>0.45089565513867685</v>
      </c>
    </row>
    <row r="13" spans="2:5" ht="31.5" customHeight="1">
      <c r="B13" s="9" t="s">
        <v>14</v>
      </c>
      <c r="C13" s="12">
        <v>47125.72</v>
      </c>
      <c r="D13" s="12">
        <v>23562.86</v>
      </c>
      <c r="E13" s="14">
        <f t="shared" si="0"/>
        <v>0.5</v>
      </c>
    </row>
    <row r="14" spans="2:5" ht="31.5" customHeight="1">
      <c r="B14" s="9" t="s">
        <v>16</v>
      </c>
      <c r="C14" s="12">
        <v>10722.51</v>
      </c>
      <c r="D14" s="12">
        <v>4705.86</v>
      </c>
      <c r="E14" s="14">
        <f t="shared" si="0"/>
        <v>0.43887671823108576</v>
      </c>
    </row>
    <row r="15" spans="2:5" ht="31.5" customHeight="1">
      <c r="B15" s="9" t="s">
        <v>17</v>
      </c>
      <c r="C15" s="12">
        <v>1528.22</v>
      </c>
      <c r="D15" s="12">
        <v>670.71</v>
      </c>
      <c r="E15" s="14">
        <f t="shared" si="0"/>
        <v>0.4388831450969101</v>
      </c>
    </row>
    <row r="16" spans="2:5" ht="31.5" customHeight="1">
      <c r="B16" s="9" t="s">
        <v>8</v>
      </c>
      <c r="C16" s="12">
        <v>5603</v>
      </c>
      <c r="D16" s="12">
        <v>1174.99</v>
      </c>
      <c r="E16" s="14">
        <f t="shared" si="0"/>
        <v>0.20970729966089596</v>
      </c>
    </row>
    <row r="17" spans="2:5" ht="31.5" customHeight="1">
      <c r="B17" s="9" t="s">
        <v>9</v>
      </c>
      <c r="C17" s="12">
        <v>900</v>
      </c>
      <c r="D17" s="12">
        <v>0</v>
      </c>
      <c r="E17" s="14">
        <f t="shared" si="0"/>
        <v>0</v>
      </c>
    </row>
    <row r="18" spans="2:5" ht="31.5" customHeight="1">
      <c r="B18" s="9" t="s">
        <v>22</v>
      </c>
      <c r="C18" s="12">
        <v>1579.55</v>
      </c>
      <c r="D18" s="12">
        <v>302.55</v>
      </c>
      <c r="E18" s="14">
        <f t="shared" si="0"/>
        <v>0.1915418948434681</v>
      </c>
    </row>
    <row r="19" spans="2:5" ht="31.5" customHeight="1">
      <c r="B19" s="7" t="s">
        <v>58</v>
      </c>
      <c r="C19" s="10">
        <v>1608</v>
      </c>
      <c r="D19" s="10">
        <f>D20</f>
        <v>0</v>
      </c>
      <c r="E19" s="14">
        <f aca="true" t="shared" si="1" ref="E19:E26">D19/C19</f>
        <v>0</v>
      </c>
    </row>
    <row r="20" spans="2:5" ht="31.5" customHeight="1">
      <c r="B20" s="8" t="s">
        <v>59</v>
      </c>
      <c r="C20" s="11">
        <v>1608</v>
      </c>
      <c r="D20" s="11">
        <f>D21</f>
        <v>0</v>
      </c>
      <c r="E20" s="14">
        <f t="shared" si="1"/>
        <v>0</v>
      </c>
    </row>
    <row r="21" spans="2:5" ht="31.5" customHeight="1">
      <c r="B21" s="9" t="s">
        <v>9</v>
      </c>
      <c r="C21" s="12">
        <v>1608</v>
      </c>
      <c r="D21" s="12">
        <v>0</v>
      </c>
      <c r="E21" s="14">
        <f t="shared" si="1"/>
        <v>0</v>
      </c>
    </row>
    <row r="22" spans="2:5" ht="31.5" customHeight="1">
      <c r="B22" s="7" t="s">
        <v>60</v>
      </c>
      <c r="C22" s="10">
        <f>C23</f>
        <v>1900</v>
      </c>
      <c r="D22" s="10">
        <f>D23</f>
        <v>132.06</v>
      </c>
      <c r="E22" s="14">
        <f t="shared" si="1"/>
        <v>0.06950526315789474</v>
      </c>
    </row>
    <row r="23" spans="2:5" ht="31.5" customHeight="1">
      <c r="B23" s="8" t="s">
        <v>66</v>
      </c>
      <c r="C23" s="11">
        <v>1900</v>
      </c>
      <c r="D23" s="11">
        <f>SUM(D24:D26)</f>
        <v>132.06</v>
      </c>
      <c r="E23" s="14">
        <f t="shared" si="1"/>
        <v>0.06950526315789474</v>
      </c>
    </row>
    <row r="24" spans="2:5" ht="31.5" customHeight="1">
      <c r="B24" s="9" t="s">
        <v>22</v>
      </c>
      <c r="C24" s="12">
        <v>400</v>
      </c>
      <c r="D24" s="12">
        <v>132.06</v>
      </c>
      <c r="E24" s="14">
        <f t="shared" si="1"/>
        <v>0.33015</v>
      </c>
    </row>
    <row r="25" spans="2:5" ht="31.5" customHeight="1">
      <c r="B25" s="9" t="s">
        <v>10</v>
      </c>
      <c r="C25" s="12">
        <v>100</v>
      </c>
      <c r="D25" s="12">
        <v>0</v>
      </c>
      <c r="E25" s="14">
        <f t="shared" si="1"/>
        <v>0</v>
      </c>
    </row>
    <row r="26" spans="2:5" ht="31.5" customHeight="1">
      <c r="B26" s="9" t="s">
        <v>25</v>
      </c>
      <c r="C26" s="12">
        <v>1400</v>
      </c>
      <c r="D26" s="12">
        <v>0</v>
      </c>
      <c r="E26" s="14">
        <f t="shared" si="1"/>
        <v>0</v>
      </c>
    </row>
    <row r="27" spans="2:5" ht="31.5" customHeight="1">
      <c r="B27" s="7" t="s">
        <v>106</v>
      </c>
      <c r="C27" s="10">
        <f>+C28</f>
        <v>120</v>
      </c>
      <c r="D27" s="10">
        <f>+D28</f>
        <v>120</v>
      </c>
      <c r="E27" s="14">
        <f>D27/C27</f>
        <v>1</v>
      </c>
    </row>
    <row r="28" spans="2:5" ht="31.5" customHeight="1">
      <c r="B28" s="8" t="s">
        <v>109</v>
      </c>
      <c r="C28" s="11">
        <f>SUM(C29:C29)</f>
        <v>120</v>
      </c>
      <c r="D28" s="11">
        <f>SUM(D29:D29)</f>
        <v>120</v>
      </c>
      <c r="E28" s="14">
        <f>D28/C28</f>
        <v>1</v>
      </c>
    </row>
    <row r="29" spans="2:5" ht="31.5" customHeight="1">
      <c r="B29" s="9" t="s">
        <v>8</v>
      </c>
      <c r="C29" s="12">
        <v>120</v>
      </c>
      <c r="D29" s="12">
        <v>120</v>
      </c>
      <c r="E29" s="14">
        <f>D29/C29</f>
        <v>1</v>
      </c>
    </row>
    <row r="30" spans="2:5" ht="31.5" customHeight="1">
      <c r="B30" s="7" t="s">
        <v>111</v>
      </c>
      <c r="C30" s="10">
        <f>C31+C50</f>
        <v>702735</v>
      </c>
      <c r="D30" s="10">
        <f>D31+D50</f>
        <v>322910.0399999999</v>
      </c>
      <c r="E30" s="14">
        <f>D30/C30</f>
        <v>0.4595047066105999</v>
      </c>
    </row>
    <row r="31" spans="2:5" ht="31.5" customHeight="1">
      <c r="B31" s="8" t="s">
        <v>112</v>
      </c>
      <c r="C31" s="11">
        <v>668640</v>
      </c>
      <c r="D31" s="11">
        <f>SUM(D32:D49)</f>
        <v>304319.99999999994</v>
      </c>
      <c r="E31" s="14">
        <f aca="true" t="shared" si="2" ref="E31:E51">D31/C31</f>
        <v>0.4551328068916008</v>
      </c>
    </row>
    <row r="32" spans="2:5" ht="31.5" customHeight="1">
      <c r="B32" s="9" t="s">
        <v>14</v>
      </c>
      <c r="C32" s="12">
        <v>333424</v>
      </c>
      <c r="D32" s="12">
        <v>162355.6</v>
      </c>
      <c r="E32" s="14">
        <f t="shared" si="2"/>
        <v>0.48693435385575123</v>
      </c>
    </row>
    <row r="33" spans="2:5" ht="31.5" customHeight="1">
      <c r="B33" s="9" t="s">
        <v>15</v>
      </c>
      <c r="C33" s="12">
        <v>24500</v>
      </c>
      <c r="D33" s="12">
        <v>23660.78</v>
      </c>
      <c r="E33" s="14">
        <f t="shared" si="2"/>
        <v>0.9657461224489795</v>
      </c>
    </row>
    <row r="34" spans="2:5" ht="31.5" customHeight="1">
      <c r="B34" s="9" t="s">
        <v>16</v>
      </c>
      <c r="C34" s="12">
        <v>64146</v>
      </c>
      <c r="D34" s="12">
        <v>32274.36</v>
      </c>
      <c r="E34" s="14">
        <f t="shared" si="2"/>
        <v>0.5031390889533253</v>
      </c>
    </row>
    <row r="35" spans="2:5" ht="31.5" customHeight="1">
      <c r="B35" s="9" t="s">
        <v>17</v>
      </c>
      <c r="C35" s="12">
        <v>9304</v>
      </c>
      <c r="D35" s="12">
        <v>3857.54</v>
      </c>
      <c r="E35" s="14">
        <f t="shared" si="2"/>
        <v>0.4146109200343938</v>
      </c>
    </row>
    <row r="36" spans="2:5" ht="31.5" customHeight="1">
      <c r="B36" s="9" t="s">
        <v>51</v>
      </c>
      <c r="C36" s="12">
        <v>1500</v>
      </c>
      <c r="D36" s="12">
        <v>835.08</v>
      </c>
      <c r="E36" s="14">
        <f t="shared" si="2"/>
        <v>0.55672</v>
      </c>
    </row>
    <row r="37" spans="2:5" ht="31.5" customHeight="1">
      <c r="B37" s="9" t="s">
        <v>8</v>
      </c>
      <c r="C37" s="12">
        <v>93934</v>
      </c>
      <c r="D37" s="12">
        <v>45311.36</v>
      </c>
      <c r="E37" s="14">
        <f t="shared" si="2"/>
        <v>0.48237443311261097</v>
      </c>
    </row>
    <row r="38" spans="2:5" ht="31.5" customHeight="1">
      <c r="B38" s="9" t="s">
        <v>52</v>
      </c>
      <c r="C38" s="12">
        <v>24000</v>
      </c>
      <c r="D38" s="12">
        <v>11511.81</v>
      </c>
      <c r="E38" s="14">
        <f t="shared" si="2"/>
        <v>0.47965874999999997</v>
      </c>
    </row>
    <row r="39" spans="2:5" ht="31.5" customHeight="1">
      <c r="B39" s="9" t="s">
        <v>64</v>
      </c>
      <c r="C39" s="12">
        <v>400</v>
      </c>
      <c r="D39" s="12">
        <v>0</v>
      </c>
      <c r="E39" s="14">
        <f t="shared" si="2"/>
        <v>0</v>
      </c>
    </row>
    <row r="40" spans="2:5" ht="31.5" customHeight="1">
      <c r="B40" s="9" t="s">
        <v>18</v>
      </c>
      <c r="C40" s="12">
        <v>10000</v>
      </c>
      <c r="D40" s="12">
        <v>2830.19</v>
      </c>
      <c r="E40" s="14">
        <f t="shared" si="2"/>
        <v>0.283019</v>
      </c>
    </row>
    <row r="41" spans="2:5" ht="31.5" customHeight="1">
      <c r="B41" s="9" t="s">
        <v>19</v>
      </c>
      <c r="C41" s="12">
        <v>20000</v>
      </c>
      <c r="D41" s="12">
        <v>0</v>
      </c>
      <c r="E41" s="14">
        <f t="shared" si="2"/>
        <v>0</v>
      </c>
    </row>
    <row r="42" spans="2:5" ht="31.5" customHeight="1">
      <c r="B42" s="9" t="s">
        <v>20</v>
      </c>
      <c r="C42" s="12">
        <v>200</v>
      </c>
      <c r="D42" s="12">
        <v>0</v>
      </c>
      <c r="E42" s="14">
        <f t="shared" si="2"/>
        <v>0</v>
      </c>
    </row>
    <row r="43" spans="2:5" ht="31.5" customHeight="1">
      <c r="B43" s="9" t="s">
        <v>9</v>
      </c>
      <c r="C43" s="12">
        <v>27600</v>
      </c>
      <c r="D43" s="12">
        <v>11105.67</v>
      </c>
      <c r="E43" s="14">
        <f t="shared" si="2"/>
        <v>0.402379347826087</v>
      </c>
    </row>
    <row r="44" spans="2:5" ht="31.5" customHeight="1">
      <c r="B44" s="9" t="s">
        <v>35</v>
      </c>
      <c r="C44" s="12">
        <v>1300</v>
      </c>
      <c r="D44" s="12">
        <v>596.46</v>
      </c>
      <c r="E44" s="14">
        <f t="shared" si="2"/>
        <v>0.4588153846153846</v>
      </c>
    </row>
    <row r="45" spans="2:5" ht="31.5" customHeight="1">
      <c r="B45" s="9" t="s">
        <v>22</v>
      </c>
      <c r="C45" s="12">
        <v>800</v>
      </c>
      <c r="D45" s="12">
        <v>256.73</v>
      </c>
      <c r="E45" s="14">
        <f t="shared" si="2"/>
        <v>0.32091250000000004</v>
      </c>
    </row>
    <row r="46" spans="2:5" ht="31.5" customHeight="1">
      <c r="B46" s="9" t="s">
        <v>10</v>
      </c>
      <c r="C46" s="12">
        <v>5371</v>
      </c>
      <c r="D46" s="12">
        <v>4028.57</v>
      </c>
      <c r="E46" s="14">
        <f t="shared" si="2"/>
        <v>0.7500595792217465</v>
      </c>
    </row>
    <row r="47" spans="2:5" ht="31.5" customHeight="1">
      <c r="B47" s="9" t="s">
        <v>23</v>
      </c>
      <c r="C47" s="12">
        <v>11561</v>
      </c>
      <c r="D47" s="12">
        <v>5135.85</v>
      </c>
      <c r="E47" s="14">
        <f t="shared" si="2"/>
        <v>0.4442392526598046</v>
      </c>
    </row>
    <row r="48" spans="2:5" ht="31.5" customHeight="1">
      <c r="B48" s="9" t="s">
        <v>25</v>
      </c>
      <c r="C48" s="12">
        <v>600</v>
      </c>
      <c r="D48" s="12">
        <v>560</v>
      </c>
      <c r="E48" s="14">
        <f t="shared" si="2"/>
        <v>0.9333333333333333</v>
      </c>
    </row>
    <row r="49" spans="2:5" ht="31.5" customHeight="1">
      <c r="B49" s="9" t="s">
        <v>33</v>
      </c>
      <c r="C49" s="12">
        <v>40000</v>
      </c>
      <c r="D49" s="12">
        <v>0</v>
      </c>
      <c r="E49" s="14">
        <f t="shared" si="2"/>
        <v>0</v>
      </c>
    </row>
    <row r="50" spans="2:5" ht="60" customHeight="1">
      <c r="B50" s="8" t="s">
        <v>113</v>
      </c>
      <c r="C50" s="11">
        <f>C51</f>
        <v>34095</v>
      </c>
      <c r="D50" s="11">
        <f>D51</f>
        <v>18590.04</v>
      </c>
      <c r="E50" s="14">
        <f t="shared" si="2"/>
        <v>0.5452424109106907</v>
      </c>
    </row>
    <row r="51" spans="2:5" ht="31.5" customHeight="1">
      <c r="B51" s="9" t="s">
        <v>114</v>
      </c>
      <c r="C51" s="12">
        <v>34095</v>
      </c>
      <c r="D51" s="12">
        <v>18590.04</v>
      </c>
      <c r="E51" s="14">
        <f t="shared" si="2"/>
        <v>0.5452424109106907</v>
      </c>
    </row>
    <row r="52" spans="2:5" ht="31.5" customHeight="1">
      <c r="B52" s="7" t="s">
        <v>129</v>
      </c>
      <c r="C52" s="10">
        <f>C53+C65+C77</f>
        <v>7202346</v>
      </c>
      <c r="D52" s="10">
        <f>D53+D65+D77</f>
        <v>3879800.8899999997</v>
      </c>
      <c r="E52" s="14">
        <f aca="true" t="shared" si="3" ref="E52:E78">D52/C52</f>
        <v>0.5386857129607492</v>
      </c>
    </row>
    <row r="53" spans="2:5" ht="31.5" customHeight="1">
      <c r="B53" s="8" t="s">
        <v>130</v>
      </c>
      <c r="C53" s="11">
        <f>SUM(C54:C64)</f>
        <v>4424714</v>
      </c>
      <c r="D53" s="11">
        <f>SUM(D54:D64)</f>
        <v>2465215.4599999995</v>
      </c>
      <c r="E53" s="14">
        <f t="shared" si="3"/>
        <v>0.5571468483612725</v>
      </c>
    </row>
    <row r="54" spans="2:5" ht="31.5" customHeight="1">
      <c r="B54" s="9" t="s">
        <v>13</v>
      </c>
      <c r="C54" s="12">
        <v>350</v>
      </c>
      <c r="D54" s="12">
        <v>0</v>
      </c>
      <c r="E54" s="14">
        <f t="shared" si="3"/>
        <v>0</v>
      </c>
    </row>
    <row r="55" spans="2:5" ht="31.5" customHeight="1">
      <c r="B55" s="9" t="s">
        <v>116</v>
      </c>
      <c r="C55" s="12">
        <v>4362629</v>
      </c>
      <c r="D55" s="12">
        <v>2434173.3</v>
      </c>
      <c r="E55" s="14">
        <f t="shared" si="3"/>
        <v>0.5579601886843919</v>
      </c>
    </row>
    <row r="56" spans="2:5" ht="31.5" customHeight="1">
      <c r="B56" s="9" t="s">
        <v>14</v>
      </c>
      <c r="C56" s="12">
        <v>29808</v>
      </c>
      <c r="D56" s="12">
        <v>19969.54</v>
      </c>
      <c r="E56" s="14">
        <f t="shared" si="3"/>
        <v>0.6699389425657541</v>
      </c>
    </row>
    <row r="57" spans="2:5" ht="31.5" customHeight="1">
      <c r="B57" s="9" t="s">
        <v>15</v>
      </c>
      <c r="C57" s="12">
        <v>3254.76</v>
      </c>
      <c r="D57" s="12">
        <v>3254.76</v>
      </c>
      <c r="E57" s="14">
        <f t="shared" si="3"/>
        <v>1</v>
      </c>
    </row>
    <row r="58" spans="2:5" ht="31.5" customHeight="1">
      <c r="B58" s="9" t="s">
        <v>16</v>
      </c>
      <c r="C58" s="12">
        <v>5569</v>
      </c>
      <c r="D58" s="12">
        <v>3649.51</v>
      </c>
      <c r="E58" s="14">
        <f t="shared" si="3"/>
        <v>0.655325911294667</v>
      </c>
    </row>
    <row r="59" spans="2:5" ht="31.5" customHeight="1">
      <c r="B59" s="9" t="s">
        <v>17</v>
      </c>
      <c r="C59" s="12">
        <v>730</v>
      </c>
      <c r="D59" s="12">
        <v>0</v>
      </c>
      <c r="E59" s="14">
        <f t="shared" si="3"/>
        <v>0</v>
      </c>
    </row>
    <row r="60" spans="2:5" ht="31.5" customHeight="1">
      <c r="B60" s="9" t="s">
        <v>8</v>
      </c>
      <c r="C60" s="12">
        <v>12539.37</v>
      </c>
      <c r="D60" s="12">
        <v>1206.82</v>
      </c>
      <c r="E60" s="14">
        <f t="shared" si="3"/>
        <v>0.09624247470167958</v>
      </c>
    </row>
    <row r="61" spans="2:5" ht="31.5" customHeight="1">
      <c r="B61" s="9" t="s">
        <v>9</v>
      </c>
      <c r="C61" s="12">
        <v>3500</v>
      </c>
      <c r="D61" s="12">
        <v>1198.2</v>
      </c>
      <c r="E61" s="14">
        <f t="shared" si="3"/>
        <v>0.34234285714285717</v>
      </c>
    </row>
    <row r="62" spans="2:5" ht="31.5" customHeight="1">
      <c r="B62" s="9" t="s">
        <v>22</v>
      </c>
      <c r="C62" s="12">
        <v>1000</v>
      </c>
      <c r="D62" s="12">
        <v>85.46</v>
      </c>
      <c r="E62" s="14">
        <f t="shared" si="3"/>
        <v>0.08546</v>
      </c>
    </row>
    <row r="63" spans="2:5" ht="31.5" customHeight="1">
      <c r="B63" s="9" t="s">
        <v>23</v>
      </c>
      <c r="C63" s="12">
        <v>1333.87</v>
      </c>
      <c r="D63" s="12">
        <v>1333.87</v>
      </c>
      <c r="E63" s="14">
        <f t="shared" si="3"/>
        <v>1</v>
      </c>
    </row>
    <row r="64" spans="2:5" ht="31.5" customHeight="1">
      <c r="B64" s="9" t="s">
        <v>25</v>
      </c>
      <c r="C64" s="12">
        <v>4000</v>
      </c>
      <c r="D64" s="12">
        <v>344</v>
      </c>
      <c r="E64" s="14">
        <f t="shared" si="3"/>
        <v>0.086</v>
      </c>
    </row>
    <row r="65" spans="2:5" ht="63" customHeight="1">
      <c r="B65" s="8" t="s">
        <v>131</v>
      </c>
      <c r="C65" s="11">
        <f>SUM(C66:C76)</f>
        <v>2777589</v>
      </c>
      <c r="D65" s="11">
        <f>SUM(D66:D76)</f>
        <v>1414558.6300000001</v>
      </c>
      <c r="E65" s="14">
        <f t="shared" si="3"/>
        <v>0.5092757171777395</v>
      </c>
    </row>
    <row r="66" spans="2:5" ht="31.5" customHeight="1">
      <c r="B66" s="9" t="s">
        <v>13</v>
      </c>
      <c r="C66" s="12">
        <v>350</v>
      </c>
      <c r="D66" s="12">
        <v>350</v>
      </c>
      <c r="E66" s="14">
        <f t="shared" si="3"/>
        <v>1</v>
      </c>
    </row>
    <row r="67" spans="2:5" ht="31.5" customHeight="1">
      <c r="B67" s="9" t="s">
        <v>116</v>
      </c>
      <c r="C67" s="12">
        <v>2571947</v>
      </c>
      <c r="D67" s="12">
        <v>1322060.69</v>
      </c>
      <c r="E67" s="14">
        <f t="shared" si="3"/>
        <v>0.5140310784009157</v>
      </c>
    </row>
    <row r="68" spans="2:5" ht="31.5" customHeight="1">
      <c r="B68" s="9" t="s">
        <v>14</v>
      </c>
      <c r="C68" s="12">
        <v>65694</v>
      </c>
      <c r="D68" s="12">
        <v>26220.14</v>
      </c>
      <c r="E68" s="14">
        <f t="shared" si="3"/>
        <v>0.3991253386915091</v>
      </c>
    </row>
    <row r="69" spans="2:5" ht="31.5" customHeight="1">
      <c r="B69" s="9" t="s">
        <v>15</v>
      </c>
      <c r="C69" s="12">
        <v>5584</v>
      </c>
      <c r="D69" s="12">
        <v>2937.6</v>
      </c>
      <c r="E69" s="14">
        <f t="shared" si="3"/>
        <v>0.5260744985673352</v>
      </c>
    </row>
    <row r="70" spans="2:5" ht="31.5" customHeight="1">
      <c r="B70" s="9" t="s">
        <v>16</v>
      </c>
      <c r="C70" s="12">
        <v>119152</v>
      </c>
      <c r="D70" s="12">
        <v>56782.27</v>
      </c>
      <c r="E70" s="14">
        <f t="shared" si="3"/>
        <v>0.476553226131328</v>
      </c>
    </row>
    <row r="71" spans="2:5" ht="31.5" customHeight="1">
      <c r="B71" s="9" t="s">
        <v>17</v>
      </c>
      <c r="C71" s="12">
        <v>1746</v>
      </c>
      <c r="D71" s="12">
        <v>702.8</v>
      </c>
      <c r="E71" s="14">
        <f t="shared" si="3"/>
        <v>0.40252004581901485</v>
      </c>
    </row>
    <row r="72" spans="2:5" ht="31.5" customHeight="1">
      <c r="B72" s="9" t="s">
        <v>8</v>
      </c>
      <c r="C72" s="12">
        <v>5744</v>
      </c>
      <c r="D72" s="12">
        <v>490.47</v>
      </c>
      <c r="E72" s="14">
        <f t="shared" si="3"/>
        <v>0.08538823119777159</v>
      </c>
    </row>
    <row r="73" spans="2:5" ht="31.5" customHeight="1">
      <c r="B73" s="9" t="s">
        <v>9</v>
      </c>
      <c r="C73" s="12">
        <v>2500</v>
      </c>
      <c r="D73" s="12">
        <v>2500</v>
      </c>
      <c r="E73" s="14">
        <f t="shared" si="3"/>
        <v>1</v>
      </c>
    </row>
    <row r="74" spans="2:5" ht="31.5" customHeight="1">
      <c r="B74" s="9" t="s">
        <v>22</v>
      </c>
      <c r="C74" s="12">
        <v>500</v>
      </c>
      <c r="D74" s="12">
        <v>171.37</v>
      </c>
      <c r="E74" s="14">
        <f t="shared" si="3"/>
        <v>0.34274</v>
      </c>
    </row>
    <row r="75" spans="2:5" ht="31.5" customHeight="1">
      <c r="B75" s="9" t="s">
        <v>23</v>
      </c>
      <c r="C75" s="12">
        <v>2372</v>
      </c>
      <c r="D75" s="12">
        <v>1630.29</v>
      </c>
      <c r="E75" s="14">
        <f t="shared" si="3"/>
        <v>0.6873060708263069</v>
      </c>
    </row>
    <row r="76" spans="2:5" ht="31.5" customHeight="1">
      <c r="B76" s="9" t="s">
        <v>25</v>
      </c>
      <c r="C76" s="12">
        <v>2000</v>
      </c>
      <c r="D76" s="12">
        <v>713</v>
      </c>
      <c r="E76" s="14">
        <f t="shared" si="3"/>
        <v>0.3565</v>
      </c>
    </row>
    <row r="77" spans="2:5" ht="31.5" customHeight="1">
      <c r="B77" s="8" t="s">
        <v>132</v>
      </c>
      <c r="C77" s="11">
        <v>43</v>
      </c>
      <c r="D77" s="11">
        <f>D78</f>
        <v>26.8</v>
      </c>
      <c r="E77" s="14">
        <f t="shared" si="3"/>
        <v>0.6232558139534884</v>
      </c>
    </row>
    <row r="78" spans="2:5" ht="31.5" customHeight="1" thickBot="1">
      <c r="B78" s="9" t="s">
        <v>14</v>
      </c>
      <c r="C78" s="12">
        <v>43</v>
      </c>
      <c r="D78" s="12">
        <v>26.8</v>
      </c>
      <c r="E78" s="14">
        <f t="shared" si="3"/>
        <v>0.6232558139534884</v>
      </c>
    </row>
    <row r="79" spans="1:5" ht="15" customHeight="1" thickBot="1">
      <c r="A79" s="17"/>
      <c r="B79" s="17"/>
      <c r="C79" s="13">
        <f>C52+C30+C27+C22+C19+C11+C6</f>
        <v>8367176.76</v>
      </c>
      <c r="D79" s="13">
        <f>D52+D30+D27+D22+D19+D11+D6</f>
        <v>4624388.719999999</v>
      </c>
      <c r="E79" s="14">
        <f>D79/C79</f>
        <v>0.552682087715331</v>
      </c>
    </row>
  </sheetData>
  <sheetProtection/>
  <mergeCells count="5">
    <mergeCell ref="B1:E1"/>
    <mergeCell ref="C2:E2"/>
    <mergeCell ref="C3:E3"/>
    <mergeCell ref="C4:E4"/>
    <mergeCell ref="A79:B79"/>
  </mergeCells>
  <printOptions/>
  <pageMargins left="0" right="0" top="0" bottom="0" header="0.5" footer="0.5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Pluta</cp:lastModifiedBy>
  <cp:lastPrinted>2017-08-08T13:26:48Z</cp:lastPrinted>
  <dcterms:modified xsi:type="dcterms:W3CDTF">2017-08-08T13:29:20Z</dcterms:modified>
  <cp:category/>
  <cp:version/>
  <cp:contentType/>
  <cp:contentStatus/>
</cp:coreProperties>
</file>