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<sst xmlns="http://schemas.openxmlformats.org/spreadsheetml/2006/main" count="172" uniqueCount="115">
  <si>
    <t>Nazwa grupy</t>
  </si>
  <si>
    <t>Plan pierwotny
wg pozycji</t>
  </si>
  <si>
    <t>Plan wg pozycji na 2018-06-30</t>
  </si>
  <si>
    <t>Wykonanie</t>
  </si>
  <si>
    <t>% wyk. p.p.</t>
  </si>
  <si>
    <t>010 Rolnictwo i łowiectwo</t>
  </si>
  <si>
    <t>01010 Infrastruktura wodociągowa i sanitacyjna wsi</t>
  </si>
  <si>
    <t>6207 Dotacje celowe w ramach programów finansowanych z udziałem środków europejskich oraz środków, o których mowa w art.5 ust.1 pkt. 3 oraz ust. 3 pkt 5 i 6 ustawy, lub płatności w ramach budżetu środków europejskich, z wyłączeniem dochodów klasyfikowanych w paragrafie 625</t>
  </si>
  <si>
    <t>01095 Pozostała działalność</t>
  </si>
  <si>
    <t>2010 Dotacje celowe otrzymane z budżetu państwa na realizację zadań bieżących z zakresu administracji rządowej oraz innych zadań zleconych gminie (związkom gmin, związkom powiatowo-gminnym) ustawami</t>
  </si>
  <si>
    <t>400 Wytwarzanie i zaopatrywanie w energię elektryczną, gaz i wodę</t>
  </si>
  <si>
    <t>40002 Dostarczanie wody</t>
  </si>
  <si>
    <t>0830 Wpływy z usług</t>
  </si>
  <si>
    <t>0920 Wpływy z pozostałych odsetek</t>
  </si>
  <si>
    <t>600 Transport i łączność</t>
  </si>
  <si>
    <t>60014 Drogi publiczne powiatowe</t>
  </si>
  <si>
    <t>2320 Dotacje celowe otrzymane z powiatu na zadania bieżące realizowane na podstawie porozumień (umów) między jednostkami samorządu terytorialnego</t>
  </si>
  <si>
    <t>60016 Drogi publiczne gminne</t>
  </si>
  <si>
    <t>0490 Wpływy z innych lokalnych opłat pobieranych przez jednostki samorządu terytorialnego na podstawie odrębnych ustaw</t>
  </si>
  <si>
    <t>0950 Wpływy z tytułu kar i odszkodowań wynikających z umów</t>
  </si>
  <si>
    <t>6260 Dotacje otrzymane z państwowych funduszy celowych na finansowanie lub dofinansowanie kosztów realizacji inwestycji i zakupów inwestycyjnych jednostek sektora finansów publicznych</t>
  </si>
  <si>
    <t>6330 Dotacje celowe otrzymane z budżetu państwa na realizację inwestycji i zakupów inwestycyjnych własnych gmin (związków gmin, związków powiatowo-gminnych)</t>
  </si>
  <si>
    <t>60095 Pozostała działalność</t>
  </si>
  <si>
    <t>700 Gospodarka mieszkaniowa</t>
  </si>
  <si>
    <t>70005 Gospodarka gruntami i nieruchomościami</t>
  </si>
  <si>
    <t>0550 Wpływy z opłat z tytułu użytkowania wieczystego nieruchomości</t>
  </si>
  <si>
    <t>0750 Wpływy z najmu i dzierżawy składników majątkowych Skarbu Państwa, jednostek samorządu terytorialnego lub innych jednostek zaliczanych do sektora finansów publicznych oraz innych umów o podobnym charakterze</t>
  </si>
  <si>
    <t>0770 Wpłaty z tytułu odpłatnego nabycia prawa własności oraz prawa użytkowania wieczystego nieruchomości</t>
  </si>
  <si>
    <t>0870 Wpływy ze sprzedaży składników majątkowych</t>
  </si>
  <si>
    <t>70095 Pozostała działalność</t>
  </si>
  <si>
    <t>750 Administracja publiczna</t>
  </si>
  <si>
    <t>75011 Urzędy wojewódzkie</t>
  </si>
  <si>
    <t>2360 Dochody jednostek samorządu terytorialnego związane z realizacją zadań z zakresu administracji rządowej oraz innych zadań zleconych ustawami</t>
  </si>
  <si>
    <t>75075 Promocja jednostek samorządu terytorialnego</t>
  </si>
  <si>
    <t>0960 Wpływy z otrzymanych spadków, zapisów i darowizn w postaci pieniężnej</t>
  </si>
  <si>
    <t>751 Urzędy naczelnych organów władzy państwowej, kontroli i ochrony prawa oraz sądownictwa</t>
  </si>
  <si>
    <t>75101 Urzędy naczelnych organów władzy państwowej, kontroli i ochrony prawa</t>
  </si>
  <si>
    <t>754 Bezpieczeństwo publiczne i ochrona przeciwpożarowa</t>
  </si>
  <si>
    <t>75412 Ochotnicze straże pożarne</t>
  </si>
  <si>
    <t>2440 Dotacje otrzymane z państwowych funduszy celowych na realizację zadań bieżących jednostek sektora finansów publicznych</t>
  </si>
  <si>
    <t>756 Dochody od osób prawnych, od osób fizycznych i od innych jednostek nieposiadających osobowości prawnej oraz wydatki związane z ich poborem</t>
  </si>
  <si>
    <t>75601 Wpływy z podatku dochodowego od osób fizycznych</t>
  </si>
  <si>
    <t>0350 Wpływy z podatku od działalności gospodarczej osób fizycznych, opłacanego w formie karty podatkowej</t>
  </si>
  <si>
    <t>75615 Wpływy z podatku rolnego, podatku leśnego, podatku od czynności cywilnoprawnych, podatków i opłat lokalnych od osób prawnych i innych jednostek organizacyjnych</t>
  </si>
  <si>
    <t>0310 Wpływy z podatku od nieruchomości</t>
  </si>
  <si>
    <t>0320 Wpływy z podatku rolnego</t>
  </si>
  <si>
    <t>0330 Wpływy z podatku leśnego</t>
  </si>
  <si>
    <t>0340 Wpływy z podatku od środków transportowych</t>
  </si>
  <si>
    <t>0500 Wpływy z podatku od czynności cywilnoprawnych</t>
  </si>
  <si>
    <t>0910 Wpływy z odsetek od nieterminowych wpłat z tytułu podatków i opłat</t>
  </si>
  <si>
    <t>75616 Wpływy z podatku rolnego, podatku leśnego, podatku od spadków i darowizn, podatku od czynności cywilno-prawnych oraz podatków i opłat lokalnych od osób fizycznych</t>
  </si>
  <si>
    <t>0360 Wpływy z podatku od spadków i darowizn</t>
  </si>
  <si>
    <t>0430 Wpływy z opłaty targowej</t>
  </si>
  <si>
    <t>0640 Wpływy z tytułu kosztów egzekucyjnych, opłaty komorniczej i kosztów upomnień</t>
  </si>
  <si>
    <t>0690 Wpływy z różnych opłat</t>
  </si>
  <si>
    <t>75618 Wpływy z innych opłat stanowiących dochody jednostek samorządu terytorialnego na podstawie ustaw</t>
  </si>
  <si>
    <t>0410 Wpływy z opłaty skarbowej</t>
  </si>
  <si>
    <t>75621 Udziały gmin w podatkach stanowiących dochód budżetu państwa</t>
  </si>
  <si>
    <t>0010 Wpływy z podatku dochodowego od osób fizycznych</t>
  </si>
  <si>
    <t>0020 Wpływy z podatku dochodowego od osób prawnych</t>
  </si>
  <si>
    <t>758 Różne rozliczenia</t>
  </si>
  <si>
    <t>75801 Część oświatowa subwencji ogólnej dla jednostek samorządu terytorialnego</t>
  </si>
  <si>
    <t>2920 Subwencje ogólne z budżetu państwa</t>
  </si>
  <si>
    <t>75807 Część wyrównawcza subwencji ogólnej dla gmin</t>
  </si>
  <si>
    <t>75814 Różne rozliczenia finansowe</t>
  </si>
  <si>
    <t>0940 Wpływy z rozliczeń/zwrotów z lat ubiegłych</t>
  </si>
  <si>
    <t>2990 Wpłata środków finansowych z niewykorzystanych w terminie wydatków, które nie wygasają z upływem roku budżetowego</t>
  </si>
  <si>
    <t>801 Oświata i wychowanie</t>
  </si>
  <si>
    <t>80101 Szkoły podstawowe</t>
  </si>
  <si>
    <t>0970 Wpływy z różnych dochodów</t>
  </si>
  <si>
    <t>80103 Oddziały przedszkolne w szkołach podstawowych</t>
  </si>
  <si>
    <t>2030 Dotacje celowe otrzymane z budżetu państwa na realizację własnych zadań bieżących gmin (związków gmin, związków powiatowo-gminnych)</t>
  </si>
  <si>
    <t xml:space="preserve">80104 Przedszkola </t>
  </si>
  <si>
    <t>2460 Środki otrzymane od pozostałych jednostek zaliczanych do sektora finansów publicznych na realizacje zadań bieżących jednostek zaliczanych do sektora finansów publicznych</t>
  </si>
  <si>
    <t>6280 Środki otrzymane od pozostałych jednostek zaliczanych do sektora finansów publicznych na finansowanie lub dofinansowanie kosztów realizacji inwestycji i zakupów inwestycyjnych jednostek zaliczanych do sektora finansów publicznych</t>
  </si>
  <si>
    <t>80148 Stołówki szkolne i przedszkolne</t>
  </si>
  <si>
    <t>80195 Pozostała działalność</t>
  </si>
  <si>
    <t>2057 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</si>
  <si>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2059 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</si>
  <si>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6259 Dotacje celowe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</si>
  <si>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851 Ochrona zdrowia</t>
  </si>
  <si>
    <t>85154 Przeciwdziałanie alkoholizmowi</t>
  </si>
  <si>
    <t>0480 Wpływy z opłat za zezwolenia na sprzedaż napojów alkoholowych</t>
  </si>
  <si>
    <t>85195 Pozostała działalność</t>
  </si>
  <si>
    <t>852 Pomoc społeczna</t>
  </si>
  <si>
    <t>85203 Ośrodki wsparcia</t>
  </si>
  <si>
    <t>6310 Dotacje celowe otrzymane z budżetu państwa na inwestycje i zakupy inwestycyjne z zakresu administracji rządowej oraz innych zadań zleconych gminom ustawami</t>
  </si>
  <si>
    <t>85213 Składki na ubezpieczenie zdrowotne opłacane za osoby pobierające niektóre świadczenia z pomocy społecznej, niektóre świadczenia rodzinne oraz za osoby uczestniczące w zajęciach w centrum integracji społecznej.</t>
  </si>
  <si>
    <t>85214 Zasiłki okresowe, celowe i pomoc w naturze oraz składki na ubezpieczenia emerytalne i rentowe</t>
  </si>
  <si>
    <t>85216 Zasiłki stałe</t>
  </si>
  <si>
    <t>85219 Ośrodki pomocy społecznej</t>
  </si>
  <si>
    <t>85230 Pomoc w zakresie dożywiania</t>
  </si>
  <si>
    <t>854 Edukacyjna opieka wychowawcza</t>
  </si>
  <si>
    <t>85415 Pomoc materialna dla uczniów o charakterze socjalnym</t>
  </si>
  <si>
    <t>855 Rodzina</t>
  </si>
  <si>
    <t>85501 Świadczenie wychowawcze</t>
  </si>
  <si>
    <t>2060 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</si>
  <si>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 xml:space="preserve">85502 Świadczenia rodzinne, świadczenie z funduszu alimentacyjnego oraz składki na ubezpieczenia emerytalne i rentowe z ubezpieczenia społecznego
</t>
  </si>
  <si>
    <t>85503 Karta Dużej Rodziny</t>
  </si>
  <si>
    <t>85504 Wspieranie rodziny</t>
  </si>
  <si>
    <t>2007 Dotacje celowe w ramach programów finansowanych z udziałem środków europejskich oraz środków, o których mowa w art.5 ust.1 pkt 3 oraz ust. 3 pkt 5 i 6 ustawy, lub płatności w ramach budżetu środków europejskich, z wyłączeniem dochodów klasyfikowanych w paragrafie 205</t>
  </si>
  <si>
    <t>900 Gospodarka komunalna i ochrona środowiska</t>
  </si>
  <si>
    <t>90001 Gospodarka ściekowa i ochrona wód</t>
  </si>
  <si>
    <t>90002 Gospodarka odpadami</t>
  </si>
  <si>
    <t>90019 Wpływy i wydatki związane z gromadzeniem środków z opłat i kar za korzystanie ze środowiska</t>
  </si>
  <si>
    <t>0580 Wpływy z tytułu grzywien i innych kar pieniężnych od osób prawnych i innych jednostek organizacyjnych</t>
  </si>
  <si>
    <t>921 Kultura i ochrona dziedzictwa narodowego</t>
  </si>
  <si>
    <t>92195 Pozostała działalność</t>
  </si>
  <si>
    <t>2710 Dotacja celowa otrzymana z tytułu pomocy finansowej udzielanej między jednostkami samorządu terytorialnego na dofinansowanie własnych zadań bieżących</t>
  </si>
  <si>
    <t>6257 Dotacje celowe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</si>
  <si>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Razem</t>
  </si>
  <si>
    <t>0470 Wpływy z opłat za trwały zarząd, użytkowanie i służebności</t>
  </si>
  <si>
    <t>0920 Wpływy z pozostałych  odsetek</t>
  </si>
  <si>
    <t>INFORMACJA O WYKONANIU PLANU DOCHODÓW za I półrocze 2018 r.</t>
  </si>
  <si>
    <t>Załącznik nr  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</si>
</sst>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sz val="8.5"/>
      <color indexed="8"/>
      <name val="Arial"/>
      <family val="2"/>
    </font>
    <font>
      <b/>
      <sz val="10"/>
      <color indexed="8"/>
      <name val="Arial"/>
      <family val="2"/>
    </font>
    <font>
      <b/>
      <sz val="9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2" borderId="0" applyNumberFormat="0" applyBorder="0" applyAlignment="0" applyProtection="0"/>
  </cellStyleXfs>
  <cellXfs count="28"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33" borderId="10" xfId="0" applyNumberFormat="1" applyFont="1" applyFill="1" applyBorder="1" applyAlignment="1" applyProtection="1">
      <alignment vertical="center" wrapText="1" shrinkToFit="1"/>
      <protection locked="0"/>
    </xf>
    <xf numFmtId="4" fontId="5" fillId="34" borderId="10" xfId="0" applyNumberFormat="1" applyFont="1" applyFill="1" applyBorder="1" applyAlignment="1" applyProtection="1">
      <alignment vertical="center" wrapText="1" shrinkToFit="1"/>
      <protection locked="0"/>
    </xf>
    <xf numFmtId="4" fontId="5" fillId="35" borderId="10" xfId="0" applyNumberFormat="1" applyFont="1" applyFill="1" applyBorder="1" applyAlignment="1" applyProtection="1">
      <alignment vertical="center" wrapText="1" shrinkToFit="1"/>
      <protection locked="0"/>
    </xf>
    <xf numFmtId="4" fontId="5" fillId="35" borderId="11" xfId="0" applyNumberFormat="1" applyFont="1" applyFill="1" applyBorder="1" applyAlignment="1" applyProtection="1">
      <alignment vertical="center" wrapText="1" shrinkToFit="1"/>
      <protection locked="0"/>
    </xf>
    <xf numFmtId="4" fontId="5" fillId="0" borderId="11" xfId="0" applyNumberFormat="1" applyFont="1" applyFill="1" applyBorder="1" applyAlignment="1" applyProtection="1">
      <alignment vertical="center" wrapText="1" shrinkToFi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6" fillId="36" borderId="0" xfId="0" applyFont="1" applyFill="1" applyBorder="1" applyAlignment="1" applyProtection="1">
      <alignment horizontal="left" vertical="center" wrapText="1" shrinkToFit="1"/>
      <protection locked="0"/>
    </xf>
    <xf numFmtId="4" fontId="5" fillId="0" borderId="10" xfId="0" applyNumberFormat="1" applyFont="1" applyFill="1" applyBorder="1" applyAlignment="1" applyProtection="1">
      <alignment vertical="center" wrapText="1" shrinkToFit="1"/>
      <protection locked="0"/>
    </xf>
    <xf numFmtId="0" fontId="6" fillId="36" borderId="12" xfId="0" applyFont="1" applyFill="1" applyBorder="1" applyAlignment="1" applyProtection="1">
      <alignment horizontal="left" vertical="center" wrapText="1" shrinkToFit="1"/>
      <protection locked="0"/>
    </xf>
    <xf numFmtId="0" fontId="4" fillId="36" borderId="13" xfId="0" applyFont="1" applyFill="1" applyBorder="1" applyAlignment="1" applyProtection="1">
      <alignment vertical="center" wrapText="1" shrinkToFit="1"/>
      <protection locked="0"/>
    </xf>
    <xf numFmtId="0" fontId="4" fillId="36" borderId="14" xfId="0" applyFont="1" applyFill="1" applyBorder="1" applyAlignment="1" applyProtection="1">
      <alignment horizontal="center" vertical="center" wrapText="1" shrinkToFit="1"/>
      <protection locked="0"/>
    </xf>
    <xf numFmtId="0" fontId="4" fillId="36" borderId="14" xfId="0" applyFont="1" applyFill="1" applyBorder="1" applyAlignment="1" applyProtection="1">
      <alignment vertical="center" wrapText="1" shrinkToFit="1"/>
      <protection locked="0"/>
    </xf>
    <xf numFmtId="0" fontId="4" fillId="36" borderId="15" xfId="0" applyFont="1" applyFill="1" applyBorder="1" applyAlignment="1" applyProtection="1">
      <alignment horizontal="center" vertical="center" wrapText="1" shrinkToFit="1"/>
      <protection locked="0"/>
    </xf>
    <xf numFmtId="0" fontId="5" fillId="33" borderId="16" xfId="0" applyFont="1" applyFill="1" applyBorder="1" applyAlignment="1" applyProtection="1">
      <alignment vertical="center" wrapText="1" shrinkToFit="1"/>
      <protection locked="0"/>
    </xf>
    <xf numFmtId="10" fontId="5" fillId="0" borderId="17" xfId="0" applyNumberFormat="1" applyFont="1" applyFill="1" applyBorder="1" applyAlignment="1" applyProtection="1">
      <alignment vertical="center" wrapText="1" shrinkToFit="1"/>
      <protection locked="0"/>
    </xf>
    <xf numFmtId="0" fontId="5" fillId="34" borderId="16" xfId="0" applyFont="1" applyFill="1" applyBorder="1" applyAlignment="1" applyProtection="1">
      <alignment vertical="center" wrapText="1" shrinkToFit="1"/>
      <protection locked="0"/>
    </xf>
    <xf numFmtId="0" fontId="5" fillId="35" borderId="16" xfId="0" applyFont="1" applyFill="1" applyBorder="1" applyAlignment="1" applyProtection="1">
      <alignment vertical="center" wrapText="1" shrinkToFit="1"/>
      <protection locked="0"/>
    </xf>
    <xf numFmtId="0" fontId="5" fillId="35" borderId="18" xfId="0" applyFont="1" applyFill="1" applyBorder="1" applyAlignment="1" applyProtection="1">
      <alignment vertical="center" wrapText="1" shrinkToFit="1"/>
      <protection locked="0"/>
    </xf>
    <xf numFmtId="4" fontId="6" fillId="36" borderId="19" xfId="0" applyNumberFormat="1" applyFont="1" applyFill="1" applyBorder="1" applyAlignment="1" applyProtection="1">
      <alignment vertical="center" wrapText="1" shrinkToFit="1"/>
      <protection locked="0"/>
    </xf>
    <xf numFmtId="4" fontId="6" fillId="36" borderId="20" xfId="0" applyNumberFormat="1" applyFont="1" applyFill="1" applyBorder="1" applyAlignment="1" applyProtection="1">
      <alignment vertical="center" wrapText="1" shrinkToFit="1"/>
      <protection locked="0"/>
    </xf>
    <xf numFmtId="10" fontId="5" fillId="0" borderId="21" xfId="0" applyNumberFormat="1" applyFont="1" applyFill="1" applyBorder="1" applyAlignment="1" applyProtection="1">
      <alignment vertical="center" wrapText="1" shrinkToFit="1"/>
      <protection locked="0"/>
    </xf>
    <xf numFmtId="0" fontId="6" fillId="36" borderId="0" xfId="0" applyFont="1" applyFill="1" applyBorder="1" applyAlignment="1" applyProtection="1">
      <alignment horizontal="center" vertical="center" wrapText="1" shrinkToFit="1"/>
      <protection locked="0"/>
    </xf>
    <xf numFmtId="0" fontId="24" fillId="0" borderId="0" xfId="0" applyNumberFormat="1" applyFont="1" applyFill="1" applyBorder="1" applyAlignment="1" applyProtection="1">
      <alignment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9A9A9"/>
      <rgbColor rgb="00D3D3D3"/>
      <rgbColor rgb="00F5F5F5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9"/>
  <sheetViews>
    <sheetView showGridLines="0" tabSelected="1" zoomScalePageLayoutView="0" workbookViewId="0" topLeftCell="C1">
      <selection activeCell="E1" sqref="E1"/>
    </sheetView>
  </sheetViews>
  <sheetFormatPr defaultColWidth="9.33203125" defaultRowHeight="12.75"/>
  <cols>
    <col min="1" max="1" width="9.5" style="0" customWidth="1"/>
    <col min="2" max="2" width="92.5" style="0" customWidth="1"/>
    <col min="3" max="3" width="22.66015625" style="0" customWidth="1"/>
    <col min="4" max="4" width="19.16015625" style="0" customWidth="1"/>
    <col min="5" max="5" width="19" style="0" customWidth="1"/>
    <col min="6" max="6" width="11.83203125" style="0" customWidth="1"/>
  </cols>
  <sheetData>
    <row r="1" spans="1:6" ht="19.5" customHeight="1">
      <c r="A1" s="10"/>
      <c r="B1" s="10"/>
      <c r="C1" s="10"/>
      <c r="D1" s="10"/>
      <c r="E1" s="27" t="s">
        <v>114</v>
      </c>
      <c r="F1" s="10"/>
    </row>
    <row r="2" spans="2:6" ht="50.25" customHeight="1" thickBot="1">
      <c r="B2" s="26" t="s">
        <v>113</v>
      </c>
      <c r="C2" s="26"/>
      <c r="D2" s="26"/>
      <c r="E2" s="26"/>
      <c r="F2" s="26"/>
    </row>
    <row r="3" spans="2:6" ht="31.5" customHeight="1">
      <c r="B3" s="14" t="s">
        <v>0</v>
      </c>
      <c r="C3" s="15" t="s">
        <v>1</v>
      </c>
      <c r="D3" s="16" t="s">
        <v>2</v>
      </c>
      <c r="E3" s="16" t="s">
        <v>3</v>
      </c>
      <c r="F3" s="17" t="s">
        <v>4</v>
      </c>
    </row>
    <row r="4" spans="2:6" ht="31.5" customHeight="1">
      <c r="B4" s="18" t="s">
        <v>5</v>
      </c>
      <c r="C4" s="5">
        <f>C5+C7</f>
        <v>410008</v>
      </c>
      <c r="D4" s="5">
        <f>D5+D7</f>
        <v>818073.3200000001</v>
      </c>
      <c r="E4" s="5">
        <f>E5+E7</f>
        <v>412589.28</v>
      </c>
      <c r="F4" s="19">
        <f>E4/D4</f>
        <v>0.5043426669873551</v>
      </c>
    </row>
    <row r="5" spans="2:6" ht="31.5" customHeight="1">
      <c r="B5" s="20" t="s">
        <v>6</v>
      </c>
      <c r="C5" s="6">
        <f>C6</f>
        <v>410008</v>
      </c>
      <c r="D5" s="6">
        <f>D6</f>
        <v>410008</v>
      </c>
      <c r="E5" s="6">
        <f>E6</f>
        <v>0</v>
      </c>
      <c r="F5" s="19">
        <f>E5/D5</f>
        <v>0</v>
      </c>
    </row>
    <row r="6" spans="2:6" ht="52.5" customHeight="1">
      <c r="B6" s="21" t="s">
        <v>7</v>
      </c>
      <c r="C6" s="3">
        <v>410008</v>
      </c>
      <c r="D6" s="7">
        <v>410008</v>
      </c>
      <c r="E6" s="7">
        <v>0</v>
      </c>
      <c r="F6" s="19">
        <f>E6/D6</f>
        <v>0</v>
      </c>
    </row>
    <row r="7" spans="2:6" ht="31.5" customHeight="1">
      <c r="B7" s="20" t="s">
        <v>8</v>
      </c>
      <c r="C7" s="6">
        <f>C8+C9</f>
        <v>0</v>
      </c>
      <c r="D7" s="6">
        <f>D8+D9</f>
        <v>408065.32</v>
      </c>
      <c r="E7" s="6">
        <f>E8+E9</f>
        <v>412589.28</v>
      </c>
      <c r="F7" s="19">
        <f>E7/D7</f>
        <v>1.0110863623500277</v>
      </c>
    </row>
    <row r="8" spans="2:6" ht="39.75" customHeight="1">
      <c r="B8" s="21" t="s">
        <v>9</v>
      </c>
      <c r="C8" s="3">
        <v>0</v>
      </c>
      <c r="D8" s="7">
        <v>408065.32</v>
      </c>
      <c r="E8" s="7">
        <v>408065.32</v>
      </c>
      <c r="F8" s="19">
        <f>E8/D8</f>
        <v>1</v>
      </c>
    </row>
    <row r="9" spans="2:6" ht="39.75" customHeight="1">
      <c r="B9" s="21" t="s">
        <v>26</v>
      </c>
      <c r="C9" s="3"/>
      <c r="D9" s="8"/>
      <c r="E9" s="8">
        <v>4523.96</v>
      </c>
      <c r="F9" s="19"/>
    </row>
    <row r="10" spans="2:6" ht="31.5" customHeight="1">
      <c r="B10" s="18" t="s">
        <v>10</v>
      </c>
      <c r="C10" s="5">
        <f>C11</f>
        <v>744000</v>
      </c>
      <c r="D10" s="5">
        <f>D11</f>
        <v>744000</v>
      </c>
      <c r="E10" s="5">
        <f>E11</f>
        <v>256701.09000000003</v>
      </c>
      <c r="F10" s="19">
        <f aca="true" t="shared" si="0" ref="F10:F18">E10/D10</f>
        <v>0.3450283467741936</v>
      </c>
    </row>
    <row r="11" spans="2:6" ht="31.5" customHeight="1">
      <c r="B11" s="20" t="s">
        <v>11</v>
      </c>
      <c r="C11" s="6">
        <f>C12+C13</f>
        <v>744000</v>
      </c>
      <c r="D11" s="6">
        <f>D12+D13</f>
        <v>744000</v>
      </c>
      <c r="E11" s="6">
        <f>E12+E13</f>
        <v>256701.09000000003</v>
      </c>
      <c r="F11" s="19">
        <f t="shared" si="0"/>
        <v>0.3450283467741936</v>
      </c>
    </row>
    <row r="12" spans="2:6" ht="31.5" customHeight="1">
      <c r="B12" s="21" t="s">
        <v>12</v>
      </c>
      <c r="C12" s="3">
        <v>740000</v>
      </c>
      <c r="D12" s="7">
        <v>740000</v>
      </c>
      <c r="E12" s="7">
        <v>255042.39</v>
      </c>
      <c r="F12" s="19">
        <f t="shared" si="0"/>
        <v>0.3446518783783784</v>
      </c>
    </row>
    <row r="13" spans="2:6" ht="31.5" customHeight="1">
      <c r="B13" s="21" t="s">
        <v>13</v>
      </c>
      <c r="C13" s="3">
        <v>4000</v>
      </c>
      <c r="D13" s="7">
        <v>4000</v>
      </c>
      <c r="E13" s="7">
        <v>1658.7</v>
      </c>
      <c r="F13" s="19">
        <f t="shared" si="0"/>
        <v>0.414675</v>
      </c>
    </row>
    <row r="14" spans="2:6" ht="31.5" customHeight="1">
      <c r="B14" s="18" t="s">
        <v>14</v>
      </c>
      <c r="C14" s="5">
        <f>C23+C18+C15</f>
        <v>261959</v>
      </c>
      <c r="D14" s="5">
        <f>D23+D18+D15</f>
        <v>2053549</v>
      </c>
      <c r="E14" s="5">
        <f>E23+E18+E15</f>
        <v>176057.26</v>
      </c>
      <c r="F14" s="19">
        <f t="shared" si="0"/>
        <v>0.08573316731180995</v>
      </c>
    </row>
    <row r="15" spans="2:6" ht="31.5" customHeight="1">
      <c r="B15" s="20" t="s">
        <v>15</v>
      </c>
      <c r="C15" s="6">
        <f>C16+C17</f>
        <v>159600</v>
      </c>
      <c r="D15" s="6">
        <f>D16+D17</f>
        <v>159600</v>
      </c>
      <c r="E15" s="6">
        <f>E16+E17</f>
        <v>76500.9</v>
      </c>
      <c r="F15" s="19">
        <f t="shared" si="0"/>
        <v>0.479328947368421</v>
      </c>
    </row>
    <row r="16" spans="2:6" ht="31.5" customHeight="1">
      <c r="B16" s="21" t="s">
        <v>12</v>
      </c>
      <c r="C16" s="3">
        <v>79600</v>
      </c>
      <c r="D16" s="7">
        <v>79600</v>
      </c>
      <c r="E16" s="7">
        <v>36779.28</v>
      </c>
      <c r="F16" s="19">
        <f t="shared" si="0"/>
        <v>0.46205125628140703</v>
      </c>
    </row>
    <row r="17" spans="2:6" ht="31.5" customHeight="1">
      <c r="B17" s="21" t="s">
        <v>16</v>
      </c>
      <c r="C17" s="3">
        <v>80000</v>
      </c>
      <c r="D17" s="7">
        <v>80000</v>
      </c>
      <c r="E17" s="7">
        <v>39721.62</v>
      </c>
      <c r="F17" s="19">
        <f t="shared" si="0"/>
        <v>0.49652025000000005</v>
      </c>
    </row>
    <row r="18" spans="2:6" ht="31.5" customHeight="1">
      <c r="B18" s="20" t="s">
        <v>17</v>
      </c>
      <c r="C18" s="6">
        <f>C19+C20+C21+C22</f>
        <v>101959</v>
      </c>
      <c r="D18" s="6">
        <f>D19+D20+D21+D22</f>
        <v>1893549</v>
      </c>
      <c r="E18" s="6">
        <f>E19+E20+E21+E22</f>
        <v>99121.92</v>
      </c>
      <c r="F18" s="19">
        <f t="shared" si="0"/>
        <v>0.05234716397621609</v>
      </c>
    </row>
    <row r="19" spans="2:6" ht="31.5" customHeight="1">
      <c r="B19" s="21" t="s">
        <v>18</v>
      </c>
      <c r="C19" s="3">
        <v>4000</v>
      </c>
      <c r="D19" s="7">
        <v>0</v>
      </c>
      <c r="E19" s="7">
        <v>0</v>
      </c>
      <c r="F19" s="19"/>
    </row>
    <row r="20" spans="2:6" ht="31.5" customHeight="1">
      <c r="B20" s="21" t="s">
        <v>19</v>
      </c>
      <c r="C20" s="3">
        <v>0</v>
      </c>
      <c r="D20" s="7">
        <v>0</v>
      </c>
      <c r="E20" s="7">
        <v>1699.34</v>
      </c>
      <c r="F20" s="19"/>
    </row>
    <row r="21" spans="2:6" ht="39.75" customHeight="1">
      <c r="B21" s="21" t="s">
        <v>20</v>
      </c>
      <c r="C21" s="3">
        <v>97959</v>
      </c>
      <c r="D21" s="7">
        <v>97959</v>
      </c>
      <c r="E21" s="7">
        <v>97422.58</v>
      </c>
      <c r="F21" s="19">
        <f aca="true" t="shared" si="1" ref="F21:F31">E21/D21</f>
        <v>0.9945240355659001</v>
      </c>
    </row>
    <row r="22" spans="2:6" ht="31.5" customHeight="1">
      <c r="B22" s="21" t="s">
        <v>21</v>
      </c>
      <c r="C22" s="3">
        <v>0</v>
      </c>
      <c r="D22" s="7">
        <v>1795590</v>
      </c>
      <c r="E22" s="7">
        <v>0</v>
      </c>
      <c r="F22" s="19">
        <f t="shared" si="1"/>
        <v>0</v>
      </c>
    </row>
    <row r="23" spans="2:6" ht="31.5" customHeight="1">
      <c r="B23" s="20" t="s">
        <v>22</v>
      </c>
      <c r="C23" s="2">
        <v>400</v>
      </c>
      <c r="D23" s="6">
        <v>400</v>
      </c>
      <c r="E23" s="6">
        <f>E24</f>
        <v>434.44</v>
      </c>
      <c r="F23" s="19">
        <f t="shared" si="1"/>
        <v>1.0861</v>
      </c>
    </row>
    <row r="24" spans="2:6" ht="31.5" customHeight="1">
      <c r="B24" s="21" t="s">
        <v>13</v>
      </c>
      <c r="C24" s="3">
        <v>400</v>
      </c>
      <c r="D24" s="7">
        <v>400</v>
      </c>
      <c r="E24" s="7">
        <v>434.44</v>
      </c>
      <c r="F24" s="19">
        <f t="shared" si="1"/>
        <v>1.0861</v>
      </c>
    </row>
    <row r="25" spans="2:6" ht="31.5" customHeight="1">
      <c r="B25" s="18" t="s">
        <v>23</v>
      </c>
      <c r="C25" s="5">
        <f>C33+C26</f>
        <v>404281</v>
      </c>
      <c r="D25" s="5">
        <f>D33+D26</f>
        <v>404281</v>
      </c>
      <c r="E25" s="5">
        <f>E33+E26</f>
        <v>175295.54</v>
      </c>
      <c r="F25" s="19">
        <f t="shared" si="1"/>
        <v>0.43359826457340317</v>
      </c>
    </row>
    <row r="26" spans="2:6" ht="31.5" customHeight="1">
      <c r="B26" s="20" t="s">
        <v>24</v>
      </c>
      <c r="C26" s="6">
        <f>C27+C28+C29+C30+C31+C32</f>
        <v>354281</v>
      </c>
      <c r="D26" s="6">
        <f>D27+D28+D29+D30+D31+D32</f>
        <v>354281</v>
      </c>
      <c r="E26" s="6">
        <f>E27+E28+E29+E30+E31+E32</f>
        <v>119398.1</v>
      </c>
      <c r="F26" s="19">
        <f t="shared" si="1"/>
        <v>0.3370152506061573</v>
      </c>
    </row>
    <row r="27" spans="2:6" ht="31.5" customHeight="1">
      <c r="B27" s="21" t="s">
        <v>25</v>
      </c>
      <c r="C27" s="3">
        <v>2000</v>
      </c>
      <c r="D27" s="7">
        <v>2000</v>
      </c>
      <c r="E27" s="7">
        <v>1873.05</v>
      </c>
      <c r="F27" s="19">
        <f t="shared" si="1"/>
        <v>0.9365249999999999</v>
      </c>
    </row>
    <row r="28" spans="2:6" ht="31.5" customHeight="1">
      <c r="B28" s="21" t="s">
        <v>111</v>
      </c>
      <c r="C28" s="3"/>
      <c r="D28" s="8"/>
      <c r="E28" s="8">
        <v>261.66</v>
      </c>
      <c r="F28" s="19"/>
    </row>
    <row r="29" spans="2:6" ht="39.75" customHeight="1">
      <c r="B29" s="21" t="s">
        <v>26</v>
      </c>
      <c r="C29" s="3">
        <v>250281</v>
      </c>
      <c r="D29" s="7">
        <v>250281</v>
      </c>
      <c r="E29" s="7">
        <v>116884.9</v>
      </c>
      <c r="F29" s="19">
        <f t="shared" si="1"/>
        <v>0.46701467550473263</v>
      </c>
    </row>
    <row r="30" spans="2:6" ht="31.5" customHeight="1">
      <c r="B30" s="21" t="s">
        <v>27</v>
      </c>
      <c r="C30" s="3">
        <v>100000</v>
      </c>
      <c r="D30" s="7">
        <v>100000</v>
      </c>
      <c r="E30" s="7">
        <v>0</v>
      </c>
      <c r="F30" s="19">
        <f t="shared" si="1"/>
        <v>0</v>
      </c>
    </row>
    <row r="31" spans="2:6" ht="31.5" customHeight="1">
      <c r="B31" s="21" t="s">
        <v>28</v>
      </c>
      <c r="C31" s="3">
        <v>2000</v>
      </c>
      <c r="D31" s="7">
        <v>2000</v>
      </c>
      <c r="E31" s="7">
        <v>0</v>
      </c>
      <c r="F31" s="19">
        <f t="shared" si="1"/>
        <v>0</v>
      </c>
    </row>
    <row r="32" spans="2:6" ht="31.5" customHeight="1">
      <c r="B32" s="21" t="s">
        <v>13</v>
      </c>
      <c r="C32" s="3"/>
      <c r="D32" s="8"/>
      <c r="E32" s="8">
        <v>378.49</v>
      </c>
      <c r="F32" s="19"/>
    </row>
    <row r="33" spans="2:6" ht="31.5" customHeight="1">
      <c r="B33" s="20" t="s">
        <v>29</v>
      </c>
      <c r="C33" s="2">
        <v>50000</v>
      </c>
      <c r="D33" s="6">
        <v>50000</v>
      </c>
      <c r="E33" s="6">
        <f>E34</f>
        <v>55897.44</v>
      </c>
      <c r="F33" s="19">
        <f aca="true" t="shared" si="2" ref="F33:F55">E33/D33</f>
        <v>1.1179488</v>
      </c>
    </row>
    <row r="34" spans="2:6" ht="31.5" customHeight="1">
      <c r="B34" s="21" t="s">
        <v>12</v>
      </c>
      <c r="C34" s="3">
        <v>50000</v>
      </c>
      <c r="D34" s="7">
        <v>50000</v>
      </c>
      <c r="E34" s="7">
        <v>55897.44</v>
      </c>
      <c r="F34" s="19">
        <f t="shared" si="2"/>
        <v>1.1179488</v>
      </c>
    </row>
    <row r="35" spans="2:6" ht="31.5" customHeight="1">
      <c r="B35" s="18" t="s">
        <v>30</v>
      </c>
      <c r="C35" s="5">
        <f>C36+C39</f>
        <v>67528.4</v>
      </c>
      <c r="D35" s="5">
        <f>D36+D39</f>
        <v>87176.4</v>
      </c>
      <c r="E35" s="5">
        <f>E36+E39</f>
        <v>58366.62</v>
      </c>
      <c r="F35" s="19">
        <f t="shared" si="2"/>
        <v>0.6695231737029748</v>
      </c>
    </row>
    <row r="36" spans="2:6" ht="31.5" customHeight="1">
      <c r="B36" s="20" t="s">
        <v>31</v>
      </c>
      <c r="C36" s="6">
        <f>C37+C38</f>
        <v>67528.4</v>
      </c>
      <c r="D36" s="6">
        <f>D37+D38</f>
        <v>82176.4</v>
      </c>
      <c r="E36" s="6">
        <f>E37+E38</f>
        <v>51566.62</v>
      </c>
      <c r="F36" s="19">
        <f t="shared" si="2"/>
        <v>0.6275113049488662</v>
      </c>
    </row>
    <row r="37" spans="2:6" ht="39.75" customHeight="1">
      <c r="B37" s="21" t="s">
        <v>9</v>
      </c>
      <c r="C37" s="3">
        <v>67518</v>
      </c>
      <c r="D37" s="7">
        <v>82166</v>
      </c>
      <c r="E37" s="7">
        <v>51566.62</v>
      </c>
      <c r="F37" s="19">
        <f t="shared" si="2"/>
        <v>0.6275907309592776</v>
      </c>
    </row>
    <row r="38" spans="2:6" ht="31.5" customHeight="1">
      <c r="B38" s="21" t="s">
        <v>32</v>
      </c>
      <c r="C38" s="3">
        <v>10.4</v>
      </c>
      <c r="D38" s="7">
        <v>10.4</v>
      </c>
      <c r="E38" s="7">
        <v>0</v>
      </c>
      <c r="F38" s="19">
        <f t="shared" si="2"/>
        <v>0</v>
      </c>
    </row>
    <row r="39" spans="2:6" ht="31.5" customHeight="1">
      <c r="B39" s="20" t="s">
        <v>33</v>
      </c>
      <c r="C39" s="2">
        <v>0</v>
      </c>
      <c r="D39" s="6">
        <v>5000</v>
      </c>
      <c r="E39" s="6">
        <f>E40</f>
        <v>6800</v>
      </c>
      <c r="F39" s="19">
        <f t="shared" si="2"/>
        <v>1.36</v>
      </c>
    </row>
    <row r="40" spans="2:6" ht="31.5" customHeight="1">
      <c r="B40" s="21" t="s">
        <v>34</v>
      </c>
      <c r="C40" s="3">
        <v>0</v>
      </c>
      <c r="D40" s="7">
        <v>5000</v>
      </c>
      <c r="E40" s="7">
        <v>6800</v>
      </c>
      <c r="F40" s="19">
        <f t="shared" si="2"/>
        <v>1.36</v>
      </c>
    </row>
    <row r="41" spans="2:6" ht="31.5" customHeight="1">
      <c r="B41" s="18" t="s">
        <v>35</v>
      </c>
      <c r="C41" s="1">
        <v>1608</v>
      </c>
      <c r="D41" s="5">
        <v>1608</v>
      </c>
      <c r="E41" s="5">
        <v>804</v>
      </c>
      <c r="F41" s="19">
        <f t="shared" si="2"/>
        <v>0.5</v>
      </c>
    </row>
    <row r="42" spans="2:6" ht="31.5" customHeight="1">
      <c r="B42" s="20" t="s">
        <v>36</v>
      </c>
      <c r="C42" s="2">
        <v>1608</v>
      </c>
      <c r="D42" s="6">
        <v>1608</v>
      </c>
      <c r="E42" s="6">
        <v>804</v>
      </c>
      <c r="F42" s="19">
        <f t="shared" si="2"/>
        <v>0.5</v>
      </c>
    </row>
    <row r="43" spans="2:6" ht="39.75" customHeight="1">
      <c r="B43" s="21" t="s">
        <v>9</v>
      </c>
      <c r="C43" s="3">
        <v>1608</v>
      </c>
      <c r="D43" s="7">
        <v>1608</v>
      </c>
      <c r="E43" s="7">
        <v>804</v>
      </c>
      <c r="F43" s="19">
        <f t="shared" si="2"/>
        <v>0.5</v>
      </c>
    </row>
    <row r="44" spans="2:6" ht="31.5" customHeight="1">
      <c r="B44" s="18" t="s">
        <v>37</v>
      </c>
      <c r="C44" s="1">
        <v>0</v>
      </c>
      <c r="D44" s="5">
        <v>79910.82</v>
      </c>
      <c r="E44" s="5">
        <v>79910.82</v>
      </c>
      <c r="F44" s="19">
        <f t="shared" si="2"/>
        <v>1</v>
      </c>
    </row>
    <row r="45" spans="2:6" ht="31.5" customHeight="1">
      <c r="B45" s="20" t="s">
        <v>38</v>
      </c>
      <c r="C45" s="2">
        <v>0</v>
      </c>
      <c r="D45" s="6">
        <v>79910.82</v>
      </c>
      <c r="E45" s="6">
        <v>79910.82</v>
      </c>
      <c r="F45" s="19">
        <f t="shared" si="2"/>
        <v>1</v>
      </c>
    </row>
    <row r="46" spans="2:6" ht="31.5" customHeight="1">
      <c r="B46" s="21" t="s">
        <v>39</v>
      </c>
      <c r="C46" s="3">
        <v>0</v>
      </c>
      <c r="D46" s="7">
        <v>79910.82</v>
      </c>
      <c r="E46" s="7">
        <v>79910.82</v>
      </c>
      <c r="F46" s="19">
        <f t="shared" si="2"/>
        <v>1</v>
      </c>
    </row>
    <row r="47" spans="2:6" ht="31.5" customHeight="1">
      <c r="B47" s="18" t="s">
        <v>40</v>
      </c>
      <c r="C47" s="5">
        <f>C48+C50+C58+C69+C74</f>
        <v>7881306</v>
      </c>
      <c r="D47" s="5">
        <f>D48+D50+D58+D69+D74</f>
        <v>7886306</v>
      </c>
      <c r="E47" s="5">
        <f>E48+E50+E58+E69+E74</f>
        <v>3799381.4200000004</v>
      </c>
      <c r="F47" s="19">
        <f t="shared" si="2"/>
        <v>0.4817694646898054</v>
      </c>
    </row>
    <row r="48" spans="2:6" ht="31.5" customHeight="1">
      <c r="B48" s="20" t="s">
        <v>41</v>
      </c>
      <c r="C48" s="6">
        <f>C49</f>
        <v>3500</v>
      </c>
      <c r="D48" s="6">
        <f>D49</f>
        <v>3500</v>
      </c>
      <c r="E48" s="6">
        <f>E49</f>
        <v>467</v>
      </c>
      <c r="F48" s="19">
        <f t="shared" si="2"/>
        <v>0.13342857142857142</v>
      </c>
    </row>
    <row r="49" spans="2:6" ht="31.5" customHeight="1">
      <c r="B49" s="21" t="s">
        <v>42</v>
      </c>
      <c r="C49" s="3">
        <v>3500</v>
      </c>
      <c r="D49" s="7">
        <v>3500</v>
      </c>
      <c r="E49" s="7">
        <v>467</v>
      </c>
      <c r="F49" s="19">
        <f t="shared" si="2"/>
        <v>0.13342857142857142</v>
      </c>
    </row>
    <row r="50" spans="2:6" ht="39.75" customHeight="1">
      <c r="B50" s="20" t="s">
        <v>43</v>
      </c>
      <c r="C50" s="6">
        <f>C51+C52+C53+C54+C55+C56+C57</f>
        <v>1199439</v>
      </c>
      <c r="D50" s="6">
        <f>D51+D52+D53+D54+D55+D56+D57</f>
        <v>1199439</v>
      </c>
      <c r="E50" s="6">
        <f>E51+E52+E53+E54+E55+E56+E57</f>
        <v>561670.91</v>
      </c>
      <c r="F50" s="19">
        <f t="shared" si="2"/>
        <v>0.46827801163710703</v>
      </c>
    </row>
    <row r="51" spans="2:6" ht="31.5" customHeight="1">
      <c r="B51" s="21" t="s">
        <v>44</v>
      </c>
      <c r="C51" s="3">
        <v>1092204</v>
      </c>
      <c r="D51" s="7">
        <v>1092204</v>
      </c>
      <c r="E51" s="7">
        <v>507695.39</v>
      </c>
      <c r="F51" s="19">
        <f t="shared" si="2"/>
        <v>0.4648356808801286</v>
      </c>
    </row>
    <row r="52" spans="2:6" ht="31.5" customHeight="1">
      <c r="B52" s="21" t="s">
        <v>45</v>
      </c>
      <c r="C52" s="3">
        <v>3067</v>
      </c>
      <c r="D52" s="7">
        <v>3067</v>
      </c>
      <c r="E52" s="7">
        <v>1918.12</v>
      </c>
      <c r="F52" s="19">
        <f t="shared" si="2"/>
        <v>0.6254059341375937</v>
      </c>
    </row>
    <row r="53" spans="2:6" ht="31.5" customHeight="1">
      <c r="B53" s="21" t="s">
        <v>46</v>
      </c>
      <c r="C53" s="3">
        <v>47347</v>
      </c>
      <c r="D53" s="7">
        <v>47347</v>
      </c>
      <c r="E53" s="7">
        <v>24680</v>
      </c>
      <c r="F53" s="19">
        <f t="shared" si="2"/>
        <v>0.5212579466492069</v>
      </c>
    </row>
    <row r="54" spans="2:6" ht="31.5" customHeight="1">
      <c r="B54" s="21" t="s">
        <v>47</v>
      </c>
      <c r="C54" s="3">
        <v>54821</v>
      </c>
      <c r="D54" s="7">
        <v>54821</v>
      </c>
      <c r="E54" s="7">
        <v>26373</v>
      </c>
      <c r="F54" s="19">
        <f t="shared" si="2"/>
        <v>0.4810747706170993</v>
      </c>
    </row>
    <row r="55" spans="2:6" ht="31.5" customHeight="1">
      <c r="B55" s="21" t="s">
        <v>48</v>
      </c>
      <c r="C55" s="3">
        <v>1000</v>
      </c>
      <c r="D55" s="7">
        <v>1000</v>
      </c>
      <c r="E55" s="7">
        <v>24</v>
      </c>
      <c r="F55" s="19">
        <f t="shared" si="2"/>
        <v>0.024</v>
      </c>
    </row>
    <row r="56" spans="2:6" ht="31.5" customHeight="1">
      <c r="B56" s="21" t="s">
        <v>53</v>
      </c>
      <c r="C56" s="3"/>
      <c r="D56" s="8"/>
      <c r="E56" s="8">
        <v>46.4</v>
      </c>
      <c r="F56" s="19"/>
    </row>
    <row r="57" spans="2:6" ht="31.5" customHeight="1">
      <c r="B57" s="21" t="s">
        <v>49</v>
      </c>
      <c r="C57" s="3">
        <v>1000</v>
      </c>
      <c r="D57" s="7">
        <v>1000</v>
      </c>
      <c r="E57" s="7">
        <v>934</v>
      </c>
      <c r="F57" s="19">
        <f aca="true" t="shared" si="3" ref="F57:F66">E57/D57</f>
        <v>0.934</v>
      </c>
    </row>
    <row r="58" spans="2:6" ht="39.75" customHeight="1">
      <c r="B58" s="20" t="s">
        <v>50</v>
      </c>
      <c r="C58" s="6">
        <f>C59+C60+C61+C62+C63+C64+C65+C66+C67+C68</f>
        <v>2109588</v>
      </c>
      <c r="D58" s="6">
        <f>D59+D60+D61+D62+D63+D64+D65+D66+D67+D68</f>
        <v>2109588</v>
      </c>
      <c r="E58" s="6">
        <f>E59+E60+E61+E62+E63+E64+E65+E66+E67+E68</f>
        <v>1052620.2500000002</v>
      </c>
      <c r="F58" s="19">
        <f t="shared" si="3"/>
        <v>0.4989695855304449</v>
      </c>
    </row>
    <row r="59" spans="2:6" ht="31.5" customHeight="1">
      <c r="B59" s="21" t="s">
        <v>44</v>
      </c>
      <c r="C59" s="3">
        <v>952322</v>
      </c>
      <c r="D59" s="7">
        <v>952322</v>
      </c>
      <c r="E59" s="7">
        <v>522937.36</v>
      </c>
      <c r="F59" s="19">
        <f t="shared" si="3"/>
        <v>0.54911821841772</v>
      </c>
    </row>
    <row r="60" spans="2:6" ht="31.5" customHeight="1">
      <c r="B60" s="21" t="s">
        <v>45</v>
      </c>
      <c r="C60" s="3">
        <v>521825</v>
      </c>
      <c r="D60" s="7">
        <v>521825</v>
      </c>
      <c r="E60" s="7">
        <v>316446.91</v>
      </c>
      <c r="F60" s="19">
        <f t="shared" si="3"/>
        <v>0.6064234369759977</v>
      </c>
    </row>
    <row r="61" spans="2:6" ht="31.5" customHeight="1">
      <c r="B61" s="21" t="s">
        <v>46</v>
      </c>
      <c r="C61" s="3">
        <v>85494</v>
      </c>
      <c r="D61" s="7">
        <v>85494</v>
      </c>
      <c r="E61" s="7">
        <v>60935.54</v>
      </c>
      <c r="F61" s="19">
        <f t="shared" si="3"/>
        <v>0.7127463915596416</v>
      </c>
    </row>
    <row r="62" spans="2:6" ht="31.5" customHeight="1">
      <c r="B62" s="21" t="s">
        <v>47</v>
      </c>
      <c r="C62" s="3">
        <v>172447</v>
      </c>
      <c r="D62" s="7">
        <v>172447</v>
      </c>
      <c r="E62" s="7">
        <v>82503.4</v>
      </c>
      <c r="F62" s="19">
        <f t="shared" si="3"/>
        <v>0.47842757484908405</v>
      </c>
    </row>
    <row r="63" spans="2:6" ht="31.5" customHeight="1">
      <c r="B63" s="21" t="s">
        <v>51</v>
      </c>
      <c r="C63" s="3">
        <v>135000</v>
      </c>
      <c r="D63" s="7">
        <v>135000</v>
      </c>
      <c r="E63" s="7">
        <v>-54076</v>
      </c>
      <c r="F63" s="19">
        <f t="shared" si="3"/>
        <v>-0.40056296296296295</v>
      </c>
    </row>
    <row r="64" spans="2:6" ht="31.5" customHeight="1">
      <c r="B64" s="21" t="s">
        <v>52</v>
      </c>
      <c r="C64" s="3">
        <v>130000</v>
      </c>
      <c r="D64" s="7">
        <v>130000</v>
      </c>
      <c r="E64" s="7">
        <v>63666</v>
      </c>
      <c r="F64" s="19">
        <f t="shared" si="3"/>
        <v>0.4897384615384615</v>
      </c>
    </row>
    <row r="65" spans="2:6" ht="31.5" customHeight="1">
      <c r="B65" s="21" t="s">
        <v>48</v>
      </c>
      <c r="C65" s="3">
        <v>100000</v>
      </c>
      <c r="D65" s="7">
        <v>100000</v>
      </c>
      <c r="E65" s="7">
        <v>56231.22</v>
      </c>
      <c r="F65" s="19">
        <f t="shared" si="3"/>
        <v>0.5623122</v>
      </c>
    </row>
    <row r="66" spans="2:6" ht="31.5" customHeight="1">
      <c r="B66" s="21" t="s">
        <v>53</v>
      </c>
      <c r="C66" s="3">
        <v>0</v>
      </c>
      <c r="D66" s="7">
        <v>2500</v>
      </c>
      <c r="E66" s="7">
        <v>1018.1</v>
      </c>
      <c r="F66" s="19">
        <f t="shared" si="3"/>
        <v>0.40724</v>
      </c>
    </row>
    <row r="67" spans="2:6" ht="31.5" customHeight="1">
      <c r="B67" s="21" t="s">
        <v>54</v>
      </c>
      <c r="C67" s="3">
        <v>2500</v>
      </c>
      <c r="D67" s="7">
        <v>0</v>
      </c>
      <c r="E67" s="7">
        <v>0</v>
      </c>
      <c r="F67" s="19"/>
    </row>
    <row r="68" spans="2:6" ht="31.5" customHeight="1">
      <c r="B68" s="21" t="s">
        <v>49</v>
      </c>
      <c r="C68" s="3">
        <v>10000</v>
      </c>
      <c r="D68" s="7">
        <v>10000</v>
      </c>
      <c r="E68" s="7">
        <v>2957.72</v>
      </c>
      <c r="F68" s="19">
        <f>E68/D68</f>
        <v>0.295772</v>
      </c>
    </row>
    <row r="69" spans="2:6" ht="31.5" customHeight="1">
      <c r="B69" s="20" t="s">
        <v>55</v>
      </c>
      <c r="C69" s="6">
        <f>C70+C71+C72+C73</f>
        <v>22000</v>
      </c>
      <c r="D69" s="6">
        <f>D70+D71+D72+D73</f>
        <v>27000</v>
      </c>
      <c r="E69" s="6">
        <f>E70+E71+E72+E73</f>
        <v>17317.54</v>
      </c>
      <c r="F69" s="19">
        <f>E69/D69</f>
        <v>0.6413903703703704</v>
      </c>
    </row>
    <row r="70" spans="2:6" ht="31.5" customHeight="1">
      <c r="B70" s="21" t="s">
        <v>56</v>
      </c>
      <c r="C70" s="3">
        <v>20000</v>
      </c>
      <c r="D70" s="7">
        <v>20000</v>
      </c>
      <c r="E70" s="7">
        <v>12180</v>
      </c>
      <c r="F70" s="19">
        <f>E70/D70</f>
        <v>0.609</v>
      </c>
    </row>
    <row r="71" spans="2:6" ht="31.5" customHeight="1">
      <c r="B71" s="21" t="s">
        <v>18</v>
      </c>
      <c r="C71" s="3">
        <v>0</v>
      </c>
      <c r="D71" s="7">
        <v>4000</v>
      </c>
      <c r="E71" s="7">
        <v>4135.55</v>
      </c>
      <c r="F71" s="19">
        <f>E71/D71</f>
        <v>1.0338875</v>
      </c>
    </row>
    <row r="72" spans="2:6" ht="31.5" customHeight="1">
      <c r="B72" s="21" t="s">
        <v>13</v>
      </c>
      <c r="C72" s="3"/>
      <c r="D72" s="8"/>
      <c r="E72" s="8">
        <v>1.99</v>
      </c>
      <c r="F72" s="19"/>
    </row>
    <row r="73" spans="2:6" ht="31.5" customHeight="1">
      <c r="B73" s="21" t="s">
        <v>54</v>
      </c>
      <c r="C73" s="3">
        <v>2000</v>
      </c>
      <c r="D73" s="7">
        <v>3000</v>
      </c>
      <c r="E73" s="7">
        <v>1000</v>
      </c>
      <c r="F73" s="19">
        <f aca="true" t="shared" si="4" ref="F73:F84">E73/D73</f>
        <v>0.3333333333333333</v>
      </c>
    </row>
    <row r="74" spans="2:6" ht="31.5" customHeight="1">
      <c r="B74" s="20" t="s">
        <v>57</v>
      </c>
      <c r="C74" s="6">
        <f>C75+C76</f>
        <v>4546779</v>
      </c>
      <c r="D74" s="6">
        <f>D75+D76</f>
        <v>4546779</v>
      </c>
      <c r="E74" s="6">
        <f>E75+E76</f>
        <v>2167305.72</v>
      </c>
      <c r="F74" s="19">
        <f t="shared" si="4"/>
        <v>0.4766683667712902</v>
      </c>
    </row>
    <row r="75" spans="2:6" ht="31.5" customHeight="1">
      <c r="B75" s="21" t="s">
        <v>58</v>
      </c>
      <c r="C75" s="3">
        <v>4496779</v>
      </c>
      <c r="D75" s="7">
        <v>4496779</v>
      </c>
      <c r="E75" s="7">
        <v>2168591</v>
      </c>
      <c r="F75" s="19">
        <f t="shared" si="4"/>
        <v>0.4822542980208723</v>
      </c>
    </row>
    <row r="76" spans="2:6" ht="31.5" customHeight="1">
      <c r="B76" s="21" t="s">
        <v>59</v>
      </c>
      <c r="C76" s="3">
        <v>50000</v>
      </c>
      <c r="D76" s="7">
        <v>50000</v>
      </c>
      <c r="E76" s="7">
        <v>-1285.28</v>
      </c>
      <c r="F76" s="19">
        <f t="shared" si="4"/>
        <v>-0.0257056</v>
      </c>
    </row>
    <row r="77" spans="2:6" ht="31.5" customHeight="1">
      <c r="B77" s="18" t="s">
        <v>60</v>
      </c>
      <c r="C77" s="5">
        <f>C78+C80+C82</f>
        <v>9929182</v>
      </c>
      <c r="D77" s="5">
        <f>D78+D80+D82</f>
        <v>11176505.57</v>
      </c>
      <c r="E77" s="5">
        <f>E78+E80+E82</f>
        <v>6698980.92</v>
      </c>
      <c r="F77" s="19">
        <f t="shared" si="4"/>
        <v>0.5993806273386038</v>
      </c>
    </row>
    <row r="78" spans="2:6" ht="31.5" customHeight="1">
      <c r="B78" s="20" t="s">
        <v>61</v>
      </c>
      <c r="C78" s="6">
        <f>C79</f>
        <v>5081984</v>
      </c>
      <c r="D78" s="6">
        <f>D79</f>
        <v>5362803</v>
      </c>
      <c r="E78" s="6">
        <f>E79</f>
        <v>3300184</v>
      </c>
      <c r="F78" s="19">
        <f t="shared" si="4"/>
        <v>0.6153841563823993</v>
      </c>
    </row>
    <row r="79" spans="2:6" ht="31.5" customHeight="1">
      <c r="B79" s="21" t="s">
        <v>62</v>
      </c>
      <c r="C79" s="3">
        <v>5081984</v>
      </c>
      <c r="D79" s="7">
        <v>5362803</v>
      </c>
      <c r="E79" s="7">
        <v>3300184</v>
      </c>
      <c r="F79" s="19">
        <f t="shared" si="4"/>
        <v>0.6153841563823993</v>
      </c>
    </row>
    <row r="80" spans="2:6" ht="31.5" customHeight="1">
      <c r="B80" s="20" t="s">
        <v>63</v>
      </c>
      <c r="C80" s="6">
        <f>C81</f>
        <v>4832198</v>
      </c>
      <c r="D80" s="6">
        <f>D81</f>
        <v>4832198</v>
      </c>
      <c r="E80" s="6">
        <f>E81</f>
        <v>2416098</v>
      </c>
      <c r="F80" s="19">
        <f t="shared" si="4"/>
        <v>0.49999979305483755</v>
      </c>
    </row>
    <row r="81" spans="2:6" ht="31.5" customHeight="1">
      <c r="B81" s="21" t="s">
        <v>62</v>
      </c>
      <c r="C81" s="3">
        <v>4832198</v>
      </c>
      <c r="D81" s="7">
        <v>4832198</v>
      </c>
      <c r="E81" s="7">
        <v>2416098</v>
      </c>
      <c r="F81" s="19">
        <f t="shared" si="4"/>
        <v>0.49999979305483755</v>
      </c>
    </row>
    <row r="82" spans="2:6" ht="31.5" customHeight="1">
      <c r="B82" s="20" t="s">
        <v>64</v>
      </c>
      <c r="C82" s="6">
        <f>C83+C84+C85+C86</f>
        <v>15000</v>
      </c>
      <c r="D82" s="6">
        <f>D83+D84+D85+D86</f>
        <v>981504.57</v>
      </c>
      <c r="E82" s="6">
        <f>E83+E84+E85+E86</f>
        <v>982698.92</v>
      </c>
      <c r="F82" s="19">
        <f t="shared" si="4"/>
        <v>1.0012168562801496</v>
      </c>
    </row>
    <row r="83" spans="2:6" ht="31.5" customHeight="1">
      <c r="B83" s="21" t="s">
        <v>13</v>
      </c>
      <c r="C83" s="3">
        <v>15000</v>
      </c>
      <c r="D83" s="7">
        <v>15000</v>
      </c>
      <c r="E83" s="7">
        <v>14781.56</v>
      </c>
      <c r="F83" s="19">
        <f t="shared" si="4"/>
        <v>0.9854373333333333</v>
      </c>
    </row>
    <row r="84" spans="2:6" ht="31.5" customHeight="1">
      <c r="B84" s="21" t="s">
        <v>65</v>
      </c>
      <c r="C84" s="3">
        <v>0</v>
      </c>
      <c r="D84" s="7">
        <v>962485.57</v>
      </c>
      <c r="E84" s="7">
        <v>963828.36</v>
      </c>
      <c r="F84" s="19">
        <f t="shared" si="4"/>
        <v>1.0013951274095465</v>
      </c>
    </row>
    <row r="85" spans="2:6" ht="31.5" customHeight="1">
      <c r="B85" s="21" t="s">
        <v>69</v>
      </c>
      <c r="C85" s="3">
        <v>0</v>
      </c>
      <c r="D85" s="7">
        <v>0</v>
      </c>
      <c r="E85" s="7">
        <v>70</v>
      </c>
      <c r="F85" s="19"/>
    </row>
    <row r="86" spans="2:6" ht="31.5" customHeight="1">
      <c r="B86" s="21" t="s">
        <v>66</v>
      </c>
      <c r="C86" s="3">
        <v>0</v>
      </c>
      <c r="D86" s="7">
        <v>4019</v>
      </c>
      <c r="E86" s="7">
        <v>4019</v>
      </c>
      <c r="F86" s="19">
        <f aca="true" t="shared" si="5" ref="F86:F127">E86/D86</f>
        <v>1</v>
      </c>
    </row>
    <row r="87" spans="2:6" ht="31.5" customHeight="1">
      <c r="B87" s="18" t="s">
        <v>67</v>
      </c>
      <c r="C87" s="5">
        <f>C88+C91+C93+C100+C103</f>
        <v>441437.3</v>
      </c>
      <c r="D87" s="5">
        <f>D88+D91+D93+D100+D103</f>
        <v>908792.3</v>
      </c>
      <c r="E87" s="5">
        <f>E88+E91+E93+E100+E103</f>
        <v>305334.72000000003</v>
      </c>
      <c r="F87" s="19">
        <f t="shared" si="5"/>
        <v>0.3359785508746058</v>
      </c>
    </row>
    <row r="88" spans="2:6" ht="31.5" customHeight="1">
      <c r="B88" s="20" t="s">
        <v>68</v>
      </c>
      <c r="C88" s="6">
        <f>C89+C90</f>
        <v>610</v>
      </c>
      <c r="D88" s="6">
        <f>D89+D90</f>
        <v>610</v>
      </c>
      <c r="E88" s="6">
        <f>E89+E90</f>
        <v>299.3</v>
      </c>
      <c r="F88" s="19">
        <f t="shared" si="5"/>
        <v>0.49065573770491805</v>
      </c>
    </row>
    <row r="89" spans="2:6" ht="31.5" customHeight="1">
      <c r="B89" s="21" t="s">
        <v>13</v>
      </c>
      <c r="C89" s="3">
        <v>50</v>
      </c>
      <c r="D89" s="7">
        <v>50</v>
      </c>
      <c r="E89" s="7">
        <v>0</v>
      </c>
      <c r="F89" s="19">
        <f t="shared" si="5"/>
        <v>0</v>
      </c>
    </row>
    <row r="90" spans="2:6" ht="31.5" customHeight="1">
      <c r="B90" s="21" t="s">
        <v>69</v>
      </c>
      <c r="C90" s="3">
        <v>560</v>
      </c>
      <c r="D90" s="7">
        <v>560</v>
      </c>
      <c r="E90" s="7">
        <v>299.3</v>
      </c>
      <c r="F90" s="19">
        <f t="shared" si="5"/>
        <v>0.5344642857142857</v>
      </c>
    </row>
    <row r="91" spans="2:6" ht="31.5" customHeight="1">
      <c r="B91" s="20" t="s">
        <v>70</v>
      </c>
      <c r="C91" s="6">
        <f>C92</f>
        <v>0</v>
      </c>
      <c r="D91" s="6">
        <f>D92</f>
        <v>58910</v>
      </c>
      <c r="E91" s="6">
        <f>E92</f>
        <v>29456</v>
      </c>
      <c r="F91" s="19">
        <f t="shared" si="5"/>
        <v>0.5000169750466814</v>
      </c>
    </row>
    <row r="92" spans="2:6" ht="31.5" customHeight="1">
      <c r="B92" s="21" t="s">
        <v>71</v>
      </c>
      <c r="C92" s="3">
        <v>0</v>
      </c>
      <c r="D92" s="7">
        <v>58910</v>
      </c>
      <c r="E92" s="7">
        <v>29456</v>
      </c>
      <c r="F92" s="19">
        <f t="shared" si="5"/>
        <v>0.5000169750466814</v>
      </c>
    </row>
    <row r="93" spans="2:6" ht="31.5" customHeight="1">
      <c r="B93" s="20" t="s">
        <v>72</v>
      </c>
      <c r="C93" s="6">
        <f>C94+C95+C96+C97+C98+C99</f>
        <v>174699</v>
      </c>
      <c r="D93" s="6">
        <f>D94+D95+D96+D97+D98+D99</f>
        <v>583144</v>
      </c>
      <c r="E93" s="6">
        <f>E94+E95+E96+E97+E98+E99</f>
        <v>185643.85</v>
      </c>
      <c r="F93" s="19">
        <f t="shared" si="5"/>
        <v>0.31834992729068634</v>
      </c>
    </row>
    <row r="94" spans="2:6" ht="31.5" customHeight="1">
      <c r="B94" s="21" t="s">
        <v>12</v>
      </c>
      <c r="C94" s="3">
        <v>60300</v>
      </c>
      <c r="D94" s="7">
        <v>60300</v>
      </c>
      <c r="E94" s="7">
        <v>36283.1</v>
      </c>
      <c r="F94" s="19">
        <f t="shared" si="5"/>
        <v>0.6017097844112769</v>
      </c>
    </row>
    <row r="95" spans="2:6" ht="31.5" customHeight="1">
      <c r="B95" s="21" t="s">
        <v>69</v>
      </c>
      <c r="C95" s="3">
        <v>21000</v>
      </c>
      <c r="D95" s="7">
        <v>21000</v>
      </c>
      <c r="E95" s="7">
        <v>9921.75</v>
      </c>
      <c r="F95" s="19">
        <f t="shared" si="5"/>
        <v>0.4724642857142857</v>
      </c>
    </row>
    <row r="96" spans="2:6" ht="31.5" customHeight="1">
      <c r="B96" s="21" t="s">
        <v>71</v>
      </c>
      <c r="C96" s="3">
        <v>0</v>
      </c>
      <c r="D96" s="7">
        <v>121930</v>
      </c>
      <c r="E96" s="7">
        <v>60970</v>
      </c>
      <c r="F96" s="19">
        <f t="shared" si="5"/>
        <v>0.5000410071352416</v>
      </c>
    </row>
    <row r="97" spans="2:6" ht="39.75" customHeight="1">
      <c r="B97" s="21" t="s">
        <v>73</v>
      </c>
      <c r="C97" s="3">
        <v>10800</v>
      </c>
      <c r="D97" s="7">
        <v>10800</v>
      </c>
      <c r="E97" s="7">
        <v>0</v>
      </c>
      <c r="F97" s="19">
        <f t="shared" si="5"/>
        <v>0</v>
      </c>
    </row>
    <row r="98" spans="2:6" ht="39.75" customHeight="1">
      <c r="B98" s="21" t="s">
        <v>20</v>
      </c>
      <c r="C98" s="3">
        <v>82599</v>
      </c>
      <c r="D98" s="7">
        <v>82599</v>
      </c>
      <c r="E98" s="7">
        <v>78469</v>
      </c>
      <c r="F98" s="19">
        <f t="shared" si="5"/>
        <v>0.949999394665795</v>
      </c>
    </row>
    <row r="99" spans="2:6" ht="39.75" customHeight="1">
      <c r="B99" s="21" t="s">
        <v>74</v>
      </c>
      <c r="C99" s="3">
        <v>0</v>
      </c>
      <c r="D99" s="7">
        <v>286515</v>
      </c>
      <c r="E99" s="7">
        <v>0</v>
      </c>
      <c r="F99" s="19">
        <f t="shared" si="5"/>
        <v>0</v>
      </c>
    </row>
    <row r="100" spans="2:6" ht="31.5" customHeight="1">
      <c r="B100" s="20" t="s">
        <v>75</v>
      </c>
      <c r="C100" s="6">
        <f>C101+C102</f>
        <v>149118</v>
      </c>
      <c r="D100" s="6">
        <f>D101+D102</f>
        <v>149118</v>
      </c>
      <c r="E100" s="6">
        <f>E101+E102</f>
        <v>72651</v>
      </c>
      <c r="F100" s="19">
        <f t="shared" si="5"/>
        <v>0.4872047640123929</v>
      </c>
    </row>
    <row r="101" spans="2:6" ht="31.5" customHeight="1">
      <c r="B101" s="21" t="s">
        <v>12</v>
      </c>
      <c r="C101" s="3">
        <v>142278</v>
      </c>
      <c r="D101" s="7">
        <v>142278</v>
      </c>
      <c r="E101" s="7">
        <v>69495</v>
      </c>
      <c r="F101" s="19">
        <f t="shared" si="5"/>
        <v>0.4884451566651204</v>
      </c>
    </row>
    <row r="102" spans="2:6" ht="31.5" customHeight="1">
      <c r="B102" s="21" t="s">
        <v>69</v>
      </c>
      <c r="C102" s="3">
        <v>6840</v>
      </c>
      <c r="D102" s="7">
        <v>6840</v>
      </c>
      <c r="E102" s="7">
        <v>3156</v>
      </c>
      <c r="F102" s="19">
        <f t="shared" si="5"/>
        <v>0.4614035087719298</v>
      </c>
    </row>
    <row r="103" spans="2:6" ht="31.5" customHeight="1">
      <c r="B103" s="20" t="s">
        <v>76</v>
      </c>
      <c r="C103" s="6">
        <f>C104+C105+C106</f>
        <v>117010.29999999999</v>
      </c>
      <c r="D103" s="6">
        <f>D104+D105+D106</f>
        <v>117010.29999999999</v>
      </c>
      <c r="E103" s="6">
        <f>E104+E105+E106</f>
        <v>17284.57</v>
      </c>
      <c r="F103" s="19">
        <f t="shared" si="5"/>
        <v>0.14771836325520063</v>
      </c>
    </row>
    <row r="104" spans="2:6" ht="52.5" customHeight="1">
      <c r="B104" s="21" t="s">
        <v>77</v>
      </c>
      <c r="C104" s="3">
        <v>91147.18</v>
      </c>
      <c r="D104" s="7">
        <v>91147.18</v>
      </c>
      <c r="E104" s="7">
        <v>0</v>
      </c>
      <c r="F104" s="19">
        <f t="shared" si="5"/>
        <v>0</v>
      </c>
    </row>
    <row r="105" spans="2:6" ht="52.5" customHeight="1">
      <c r="B105" s="21" t="s">
        <v>78</v>
      </c>
      <c r="C105" s="3">
        <v>20874.31</v>
      </c>
      <c r="D105" s="7">
        <v>20874.31</v>
      </c>
      <c r="E105" s="7">
        <v>12295.76</v>
      </c>
      <c r="F105" s="19">
        <f t="shared" si="5"/>
        <v>0.5890379131094632</v>
      </c>
    </row>
    <row r="106" spans="2:6" ht="52.5" customHeight="1">
      <c r="B106" s="21" t="s">
        <v>79</v>
      </c>
      <c r="C106" s="3">
        <v>4988.81</v>
      </c>
      <c r="D106" s="7">
        <v>4988.81</v>
      </c>
      <c r="E106" s="7">
        <v>4988.81</v>
      </c>
      <c r="F106" s="19">
        <f t="shared" si="5"/>
        <v>1</v>
      </c>
    </row>
    <row r="107" spans="2:6" ht="31.5" customHeight="1">
      <c r="B107" s="18" t="s">
        <v>80</v>
      </c>
      <c r="C107" s="1">
        <v>92000</v>
      </c>
      <c r="D107" s="5">
        <v>92048</v>
      </c>
      <c r="E107" s="5">
        <f>E108+E110</f>
        <v>75962.21</v>
      </c>
      <c r="F107" s="19">
        <f t="shared" si="5"/>
        <v>0.825245632713367</v>
      </c>
    </row>
    <row r="108" spans="2:6" ht="31.5" customHeight="1">
      <c r="B108" s="20" t="s">
        <v>81</v>
      </c>
      <c r="C108" s="2">
        <v>92000</v>
      </c>
      <c r="D108" s="6">
        <v>92000</v>
      </c>
      <c r="E108" s="6">
        <f>E109</f>
        <v>75914.21</v>
      </c>
      <c r="F108" s="19">
        <f t="shared" si="5"/>
        <v>0.8251544565217392</v>
      </c>
    </row>
    <row r="109" spans="2:6" ht="31.5" customHeight="1">
      <c r="B109" s="21" t="s">
        <v>82</v>
      </c>
      <c r="C109" s="3">
        <v>92000</v>
      </c>
      <c r="D109" s="7">
        <v>92000</v>
      </c>
      <c r="E109" s="7">
        <v>75914.21</v>
      </c>
      <c r="F109" s="19">
        <f t="shared" si="5"/>
        <v>0.8251544565217392</v>
      </c>
    </row>
    <row r="110" spans="2:6" ht="31.5" customHeight="1">
      <c r="B110" s="20" t="s">
        <v>83</v>
      </c>
      <c r="C110" s="2">
        <v>0</v>
      </c>
      <c r="D110" s="6">
        <v>48</v>
      </c>
      <c r="E110" s="6">
        <f>E111</f>
        <v>48</v>
      </c>
      <c r="F110" s="19">
        <f t="shared" si="5"/>
        <v>1</v>
      </c>
    </row>
    <row r="111" spans="2:6" ht="39.75" customHeight="1">
      <c r="B111" s="21" t="s">
        <v>9</v>
      </c>
      <c r="C111" s="3">
        <v>0</v>
      </c>
      <c r="D111" s="7">
        <v>48</v>
      </c>
      <c r="E111" s="7">
        <v>48</v>
      </c>
      <c r="F111" s="19">
        <f t="shared" si="5"/>
        <v>1</v>
      </c>
    </row>
    <row r="112" spans="2:6" ht="31.5" customHeight="1">
      <c r="B112" s="18" t="s">
        <v>84</v>
      </c>
      <c r="C112" s="5">
        <f>C113+C119+C122+C124+C127+C131</f>
        <v>1214223</v>
      </c>
      <c r="D112" s="5">
        <f>D113+D119+D122+D124+D127+D131</f>
        <v>1236271.5</v>
      </c>
      <c r="E112" s="5">
        <f>E113+E119+E122+E124+E127+E131</f>
        <v>637895.96</v>
      </c>
      <c r="F112" s="19">
        <f t="shared" si="5"/>
        <v>0.5159837139333876</v>
      </c>
    </row>
    <row r="113" spans="2:6" ht="31.5" customHeight="1">
      <c r="B113" s="20" t="s">
        <v>85</v>
      </c>
      <c r="C113" s="6">
        <f>C114+C115+C116+C117+C118</f>
        <v>705674</v>
      </c>
      <c r="D113" s="6">
        <f>D114+D115+D116+D117+D118</f>
        <v>749530.5</v>
      </c>
      <c r="E113" s="6">
        <f>E114+E115+E116+E117+E118</f>
        <v>364744.16</v>
      </c>
      <c r="F113" s="19">
        <f t="shared" si="5"/>
        <v>0.4866301771575673</v>
      </c>
    </row>
    <row r="114" spans="2:6" ht="31.5" customHeight="1">
      <c r="B114" s="21" t="s">
        <v>12</v>
      </c>
      <c r="C114" s="3">
        <v>5348</v>
      </c>
      <c r="D114" s="7">
        <v>5348</v>
      </c>
      <c r="E114" s="7">
        <v>2674.2</v>
      </c>
      <c r="F114" s="19">
        <f t="shared" si="5"/>
        <v>0.5000373971578159</v>
      </c>
    </row>
    <row r="115" spans="2:6" ht="31.5" customHeight="1">
      <c r="B115" s="21" t="s">
        <v>13</v>
      </c>
      <c r="C115" s="3">
        <v>250</v>
      </c>
      <c r="D115" s="7">
        <v>250</v>
      </c>
      <c r="E115" s="7">
        <v>112.66</v>
      </c>
      <c r="F115" s="19">
        <f t="shared" si="5"/>
        <v>0.45064</v>
      </c>
    </row>
    <row r="116" spans="2:6" ht="39.75" customHeight="1">
      <c r="B116" s="21" t="s">
        <v>9</v>
      </c>
      <c r="C116" s="3">
        <v>699936</v>
      </c>
      <c r="D116" s="7">
        <v>699936</v>
      </c>
      <c r="E116" s="7">
        <v>361870</v>
      </c>
      <c r="F116" s="19">
        <f t="shared" si="5"/>
        <v>0.5170044118319389</v>
      </c>
    </row>
    <row r="117" spans="2:6" ht="31.5" customHeight="1">
      <c r="B117" s="21" t="s">
        <v>32</v>
      </c>
      <c r="C117" s="3">
        <v>140</v>
      </c>
      <c r="D117" s="7">
        <v>137.5</v>
      </c>
      <c r="E117" s="7">
        <v>87.3</v>
      </c>
      <c r="F117" s="19">
        <f t="shared" si="5"/>
        <v>0.6349090909090909</v>
      </c>
    </row>
    <row r="118" spans="2:6" ht="39.75" customHeight="1">
      <c r="B118" s="21" t="s">
        <v>86</v>
      </c>
      <c r="C118" s="3">
        <v>0</v>
      </c>
      <c r="D118" s="7">
        <v>43859</v>
      </c>
      <c r="E118" s="7">
        <v>0</v>
      </c>
      <c r="F118" s="19">
        <f t="shared" si="5"/>
        <v>0</v>
      </c>
    </row>
    <row r="119" spans="2:6" ht="39.75" customHeight="1">
      <c r="B119" s="20" t="s">
        <v>87</v>
      </c>
      <c r="C119" s="6">
        <f>C120+C121</f>
        <v>65527</v>
      </c>
      <c r="D119" s="6">
        <f>D120+D121</f>
        <v>59583</v>
      </c>
      <c r="E119" s="6">
        <f>E120+E121</f>
        <v>30247</v>
      </c>
      <c r="F119" s="19">
        <f t="shared" si="5"/>
        <v>0.507644798012856</v>
      </c>
    </row>
    <row r="120" spans="2:6" ht="39.75" customHeight="1">
      <c r="B120" s="21" t="s">
        <v>9</v>
      </c>
      <c r="C120" s="3">
        <v>37772</v>
      </c>
      <c r="D120" s="7">
        <v>33398</v>
      </c>
      <c r="E120" s="7">
        <v>17600</v>
      </c>
      <c r="F120" s="19">
        <f t="shared" si="5"/>
        <v>0.5269776633331337</v>
      </c>
    </row>
    <row r="121" spans="2:6" ht="31.5" customHeight="1">
      <c r="B121" s="21" t="s">
        <v>71</v>
      </c>
      <c r="C121" s="3">
        <v>27755</v>
      </c>
      <c r="D121" s="7">
        <v>26185</v>
      </c>
      <c r="E121" s="7">
        <v>12647</v>
      </c>
      <c r="F121" s="19">
        <f t="shared" si="5"/>
        <v>0.4829864426198205</v>
      </c>
    </row>
    <row r="122" spans="2:6" ht="31.5" customHeight="1">
      <c r="B122" s="20" t="s">
        <v>88</v>
      </c>
      <c r="C122" s="6">
        <f>C123</f>
        <v>25572</v>
      </c>
      <c r="D122" s="6">
        <f>D123</f>
        <v>27529</v>
      </c>
      <c r="E122" s="6">
        <f>E123</f>
        <v>19490</v>
      </c>
      <c r="F122" s="19">
        <f t="shared" si="5"/>
        <v>0.7079806749246249</v>
      </c>
    </row>
    <row r="123" spans="2:6" ht="31.5" customHeight="1">
      <c r="B123" s="21" t="s">
        <v>71</v>
      </c>
      <c r="C123" s="3">
        <v>25572</v>
      </c>
      <c r="D123" s="7">
        <v>27529</v>
      </c>
      <c r="E123" s="7">
        <v>19490</v>
      </c>
      <c r="F123" s="19">
        <f t="shared" si="5"/>
        <v>0.7079806749246249</v>
      </c>
    </row>
    <row r="124" spans="2:6" ht="31.5" customHeight="1">
      <c r="B124" s="20" t="s">
        <v>89</v>
      </c>
      <c r="C124" s="6">
        <f>C125+C126</f>
        <v>236243</v>
      </c>
      <c r="D124" s="6">
        <f>D125+D126</f>
        <v>240666</v>
      </c>
      <c r="E124" s="6">
        <f>E125+E126</f>
        <v>144324.02</v>
      </c>
      <c r="F124" s="19">
        <f t="shared" si="5"/>
        <v>0.599685954808739</v>
      </c>
    </row>
    <row r="125" spans="2:6" ht="31.5" customHeight="1">
      <c r="B125" s="21" t="s">
        <v>65</v>
      </c>
      <c r="C125" s="3">
        <v>2000</v>
      </c>
      <c r="D125" s="7">
        <v>2800</v>
      </c>
      <c r="E125" s="7">
        <v>1200.02</v>
      </c>
      <c r="F125" s="19">
        <f t="shared" si="5"/>
        <v>0.4285785714285714</v>
      </c>
    </row>
    <row r="126" spans="2:6" ht="31.5" customHeight="1">
      <c r="B126" s="21" t="s">
        <v>71</v>
      </c>
      <c r="C126" s="3">
        <v>234243</v>
      </c>
      <c r="D126" s="7">
        <v>237866</v>
      </c>
      <c r="E126" s="7">
        <v>143124</v>
      </c>
      <c r="F126" s="19">
        <f t="shared" si="5"/>
        <v>0.6017001168725249</v>
      </c>
    </row>
    <row r="127" spans="2:6" ht="31.5" customHeight="1">
      <c r="B127" s="20" t="s">
        <v>90</v>
      </c>
      <c r="C127" s="6">
        <f>C128+C129+C130</f>
        <v>119600</v>
      </c>
      <c r="D127" s="6">
        <f>D128+D129+D130</f>
        <v>119600</v>
      </c>
      <c r="E127" s="6">
        <f>E128+E129+E130</f>
        <v>59453.78</v>
      </c>
      <c r="F127" s="19">
        <f t="shared" si="5"/>
        <v>0.4971051839464883</v>
      </c>
    </row>
    <row r="128" spans="2:6" ht="31.5" customHeight="1">
      <c r="B128" s="21" t="s">
        <v>13</v>
      </c>
      <c r="C128" s="4"/>
      <c r="D128" s="9"/>
      <c r="E128" s="9">
        <v>653.78</v>
      </c>
      <c r="F128" s="19"/>
    </row>
    <row r="129" spans="2:6" ht="31.5" customHeight="1">
      <c r="B129" s="21" t="s">
        <v>69</v>
      </c>
      <c r="C129" s="3">
        <v>2000</v>
      </c>
      <c r="D129" s="7">
        <v>2000</v>
      </c>
      <c r="E129" s="7">
        <v>0</v>
      </c>
      <c r="F129" s="19">
        <f aca="true" t="shared" si="6" ref="F129:F147">E129/D129</f>
        <v>0</v>
      </c>
    </row>
    <row r="130" spans="2:6" ht="31.5" customHeight="1">
      <c r="B130" s="21" t="s">
        <v>71</v>
      </c>
      <c r="C130" s="3">
        <v>117600</v>
      </c>
      <c r="D130" s="7">
        <v>117600</v>
      </c>
      <c r="E130" s="7">
        <v>58800</v>
      </c>
      <c r="F130" s="19">
        <f t="shared" si="6"/>
        <v>0.5</v>
      </c>
    </row>
    <row r="131" spans="2:6" ht="31.5" customHeight="1">
      <c r="B131" s="20" t="s">
        <v>91</v>
      </c>
      <c r="C131" s="6">
        <f>C132</f>
        <v>61607</v>
      </c>
      <c r="D131" s="6">
        <f>D132</f>
        <v>39363</v>
      </c>
      <c r="E131" s="6">
        <f>E132</f>
        <v>19637</v>
      </c>
      <c r="F131" s="19">
        <f t="shared" si="6"/>
        <v>0.49886949673551306</v>
      </c>
    </row>
    <row r="132" spans="2:6" ht="31.5" customHeight="1">
      <c r="B132" s="21" t="s">
        <v>71</v>
      </c>
      <c r="C132" s="3">
        <v>61607</v>
      </c>
      <c r="D132" s="7">
        <v>39363</v>
      </c>
      <c r="E132" s="7">
        <v>19637</v>
      </c>
      <c r="F132" s="19">
        <f t="shared" si="6"/>
        <v>0.49886949673551306</v>
      </c>
    </row>
    <row r="133" spans="2:6" ht="31.5" customHeight="1">
      <c r="B133" s="18" t="s">
        <v>92</v>
      </c>
      <c r="C133" s="5">
        <f aca="true" t="shared" si="7" ref="C133:E134">C134</f>
        <v>0</v>
      </c>
      <c r="D133" s="5">
        <f t="shared" si="7"/>
        <v>67777</v>
      </c>
      <c r="E133" s="5">
        <f t="shared" si="7"/>
        <v>67777</v>
      </c>
      <c r="F133" s="19">
        <f t="shared" si="6"/>
        <v>1</v>
      </c>
    </row>
    <row r="134" spans="2:6" ht="31.5" customHeight="1">
      <c r="B134" s="20" t="s">
        <v>93</v>
      </c>
      <c r="C134" s="6">
        <f t="shared" si="7"/>
        <v>0</v>
      </c>
      <c r="D134" s="6">
        <f t="shared" si="7"/>
        <v>67777</v>
      </c>
      <c r="E134" s="6">
        <f t="shared" si="7"/>
        <v>67777</v>
      </c>
      <c r="F134" s="19">
        <f t="shared" si="6"/>
        <v>1</v>
      </c>
    </row>
    <row r="135" spans="2:6" ht="31.5" customHeight="1">
      <c r="B135" s="21" t="s">
        <v>71</v>
      </c>
      <c r="C135" s="3">
        <v>0</v>
      </c>
      <c r="D135" s="7">
        <v>67777</v>
      </c>
      <c r="E135" s="7">
        <v>67777</v>
      </c>
      <c r="F135" s="19">
        <f t="shared" si="6"/>
        <v>1</v>
      </c>
    </row>
    <row r="136" spans="2:6" ht="31.5" customHeight="1">
      <c r="B136" s="18" t="s">
        <v>94</v>
      </c>
      <c r="C136" s="1">
        <v>7557034</v>
      </c>
      <c r="D136" s="5">
        <v>7207825.52</v>
      </c>
      <c r="E136" s="5">
        <f>E137+E141+E146+E149</f>
        <v>3579616.29</v>
      </c>
      <c r="F136" s="19">
        <f t="shared" si="6"/>
        <v>0.49662915397541424</v>
      </c>
    </row>
    <row r="137" spans="2:6" ht="31.5" customHeight="1">
      <c r="B137" s="20" t="s">
        <v>95</v>
      </c>
      <c r="C137" s="6">
        <f>C138+C139+C140</f>
        <v>4719484</v>
      </c>
      <c r="D137" s="6">
        <f>D138+D139+D140</f>
        <v>4508512.12</v>
      </c>
      <c r="E137" s="6">
        <f>E138+E139+E140</f>
        <v>2278467.79</v>
      </c>
      <c r="F137" s="19">
        <f t="shared" si="6"/>
        <v>0.5053702262199974</v>
      </c>
    </row>
    <row r="138" spans="2:6" ht="31.5" customHeight="1">
      <c r="B138" s="21" t="s">
        <v>13</v>
      </c>
      <c r="C138" s="3">
        <v>0</v>
      </c>
      <c r="D138" s="7">
        <v>502.12</v>
      </c>
      <c r="E138" s="7">
        <v>270.79</v>
      </c>
      <c r="F138" s="19">
        <f t="shared" si="6"/>
        <v>0.5392933960009559</v>
      </c>
    </row>
    <row r="139" spans="2:6" ht="31.5" customHeight="1">
      <c r="B139" s="21" t="s">
        <v>65</v>
      </c>
      <c r="C139" s="3">
        <v>6500</v>
      </c>
      <c r="D139" s="7">
        <v>11000</v>
      </c>
      <c r="E139" s="7">
        <v>6800</v>
      </c>
      <c r="F139" s="19">
        <f t="shared" si="6"/>
        <v>0.6181818181818182</v>
      </c>
    </row>
    <row r="140" spans="2:6" ht="66" customHeight="1">
      <c r="B140" s="21" t="s">
        <v>96</v>
      </c>
      <c r="C140" s="3">
        <v>4712984</v>
      </c>
      <c r="D140" s="7">
        <v>4497010</v>
      </c>
      <c r="E140" s="7">
        <v>2271397</v>
      </c>
      <c r="F140" s="19">
        <f t="shared" si="6"/>
        <v>0.5050904934612109</v>
      </c>
    </row>
    <row r="141" spans="2:6" ht="39" customHeight="1">
      <c r="B141" s="20" t="s">
        <v>97</v>
      </c>
      <c r="C141" s="6">
        <f>C142+C143+C144+C145</f>
        <v>2827180</v>
      </c>
      <c r="D141" s="6">
        <f>D142+D143+D144+D145</f>
        <v>2670024.11</v>
      </c>
      <c r="E141" s="6">
        <f>E142+E143+E144+E145</f>
        <v>1301118.0899999999</v>
      </c>
      <c r="F141" s="19">
        <f t="shared" si="6"/>
        <v>0.487305745714783</v>
      </c>
    </row>
    <row r="142" spans="2:6" ht="31.5" customHeight="1">
      <c r="B142" s="21" t="s">
        <v>13</v>
      </c>
      <c r="C142" s="3">
        <v>0</v>
      </c>
      <c r="D142" s="7">
        <v>508.11</v>
      </c>
      <c r="E142" s="7">
        <v>54.73</v>
      </c>
      <c r="F142" s="19">
        <f t="shared" si="6"/>
        <v>0.10771289681368207</v>
      </c>
    </row>
    <row r="143" spans="2:6" ht="31.5" customHeight="1">
      <c r="B143" s="21" t="s">
        <v>65</v>
      </c>
      <c r="C143" s="3">
        <v>6000</v>
      </c>
      <c r="D143" s="7">
        <v>10000</v>
      </c>
      <c r="E143" s="7">
        <v>3967.72</v>
      </c>
      <c r="F143" s="19">
        <f t="shared" si="6"/>
        <v>0.39677199999999996</v>
      </c>
    </row>
    <row r="144" spans="2:6" ht="39.75" customHeight="1">
      <c r="B144" s="21" t="s">
        <v>9</v>
      </c>
      <c r="C144" s="3">
        <v>2800330</v>
      </c>
      <c r="D144" s="7">
        <v>2639166</v>
      </c>
      <c r="E144" s="7">
        <v>1287420</v>
      </c>
      <c r="F144" s="19">
        <f t="shared" si="6"/>
        <v>0.48781319553222496</v>
      </c>
    </row>
    <row r="145" spans="2:6" ht="31.5" customHeight="1">
      <c r="B145" s="21" t="s">
        <v>32</v>
      </c>
      <c r="C145" s="3">
        <v>20850</v>
      </c>
      <c r="D145" s="7">
        <v>20350</v>
      </c>
      <c r="E145" s="7">
        <v>9675.64</v>
      </c>
      <c r="F145" s="19">
        <f t="shared" si="6"/>
        <v>0.475461425061425</v>
      </c>
    </row>
    <row r="146" spans="2:6" ht="31.5" customHeight="1">
      <c r="B146" s="20" t="s">
        <v>98</v>
      </c>
      <c r="C146" s="6">
        <f>C147+C148</f>
        <v>0</v>
      </c>
      <c r="D146" s="6">
        <f>D147+D148</f>
        <v>118</v>
      </c>
      <c r="E146" s="6">
        <f>E147+E148</f>
        <v>30.41</v>
      </c>
      <c r="F146" s="19">
        <f t="shared" si="6"/>
        <v>0.2577118644067797</v>
      </c>
    </row>
    <row r="147" spans="2:6" ht="40.5" customHeight="1">
      <c r="B147" s="21" t="s">
        <v>9</v>
      </c>
      <c r="C147" s="12"/>
      <c r="D147" s="12">
        <v>118</v>
      </c>
      <c r="E147" s="12">
        <v>29</v>
      </c>
      <c r="F147" s="19">
        <f t="shared" si="6"/>
        <v>0.2457627118644068</v>
      </c>
    </row>
    <row r="148" spans="2:6" ht="39.75" customHeight="1">
      <c r="B148" s="21" t="s">
        <v>32</v>
      </c>
      <c r="C148" s="3">
        <v>0</v>
      </c>
      <c r="D148" s="7">
        <v>0</v>
      </c>
      <c r="E148" s="7">
        <v>1.41</v>
      </c>
      <c r="F148" s="19"/>
    </row>
    <row r="149" spans="2:6" ht="31.5" customHeight="1">
      <c r="B149" s="20" t="s">
        <v>99</v>
      </c>
      <c r="C149" s="6">
        <f>C150</f>
        <v>10370</v>
      </c>
      <c r="D149" s="6">
        <f>D150</f>
        <v>29171.29</v>
      </c>
      <c r="E149" s="6">
        <f>E150</f>
        <v>0</v>
      </c>
      <c r="F149" s="19">
        <f aca="true" t="shared" si="8" ref="F149:F154">E149/D149</f>
        <v>0</v>
      </c>
    </row>
    <row r="150" spans="2:6" ht="52.5" customHeight="1">
      <c r="B150" s="21" t="s">
        <v>100</v>
      </c>
      <c r="C150" s="3">
        <v>10370</v>
      </c>
      <c r="D150" s="7">
        <v>29171.29</v>
      </c>
      <c r="E150" s="7">
        <v>0</v>
      </c>
      <c r="F150" s="19">
        <f t="shared" si="8"/>
        <v>0</v>
      </c>
    </row>
    <row r="151" spans="2:6" ht="31.5" customHeight="1">
      <c r="B151" s="18" t="s">
        <v>101</v>
      </c>
      <c r="C151" s="5">
        <f>C152+C156+C161</f>
        <v>988638</v>
      </c>
      <c r="D151" s="5">
        <f>D152+D156+D161</f>
        <v>988638</v>
      </c>
      <c r="E151" s="5">
        <f>E152+E156+E161</f>
        <v>535739.74</v>
      </c>
      <c r="F151" s="19">
        <f t="shared" si="8"/>
        <v>0.5418967711133903</v>
      </c>
    </row>
    <row r="152" spans="2:6" ht="31.5" customHeight="1">
      <c r="B152" s="20" t="s">
        <v>102</v>
      </c>
      <c r="C152" s="6">
        <f>C153+C154+C155</f>
        <v>200500</v>
      </c>
      <c r="D152" s="6">
        <f>D153+D154+D155</f>
        <v>200500</v>
      </c>
      <c r="E152" s="6">
        <f>E153+E154+E155</f>
        <v>113085.72</v>
      </c>
      <c r="F152" s="19">
        <f t="shared" si="8"/>
        <v>0.5640185536159601</v>
      </c>
    </row>
    <row r="153" spans="2:6" ht="31.5" customHeight="1">
      <c r="B153" s="21" t="s">
        <v>12</v>
      </c>
      <c r="C153" s="3">
        <v>200000</v>
      </c>
      <c r="D153" s="7">
        <v>200000</v>
      </c>
      <c r="E153" s="7">
        <v>111223.19</v>
      </c>
      <c r="F153" s="19">
        <f t="shared" si="8"/>
        <v>0.55611595</v>
      </c>
    </row>
    <row r="154" spans="2:6" ht="31.5" customHeight="1">
      <c r="B154" s="21" t="s">
        <v>13</v>
      </c>
      <c r="C154" s="3">
        <v>500</v>
      </c>
      <c r="D154" s="7">
        <v>500</v>
      </c>
      <c r="E154" s="7">
        <v>462.53</v>
      </c>
      <c r="F154" s="19">
        <f t="shared" si="8"/>
        <v>0.92506</v>
      </c>
    </row>
    <row r="155" spans="2:6" ht="31.5" customHeight="1">
      <c r="B155" s="21" t="s">
        <v>34</v>
      </c>
      <c r="C155" s="3"/>
      <c r="D155" s="8"/>
      <c r="E155" s="8">
        <v>1400</v>
      </c>
      <c r="F155" s="19"/>
    </row>
    <row r="156" spans="2:6" ht="31.5" customHeight="1">
      <c r="B156" s="20" t="s">
        <v>103</v>
      </c>
      <c r="C156" s="6">
        <f>C157+C158+C159+C160</f>
        <v>772138</v>
      </c>
      <c r="D156" s="6">
        <f>D157+D158+D159+D160</f>
        <v>772138</v>
      </c>
      <c r="E156" s="6">
        <f>E157+E158+E159+E160</f>
        <v>406892.23</v>
      </c>
      <c r="F156" s="19">
        <f>E156/D156</f>
        <v>0.5269682751010829</v>
      </c>
    </row>
    <row r="157" spans="2:6" ht="31.5" customHeight="1">
      <c r="B157" s="21" t="s">
        <v>18</v>
      </c>
      <c r="C157" s="3">
        <v>771138</v>
      </c>
      <c r="D157" s="7">
        <v>771138</v>
      </c>
      <c r="E157" s="7">
        <v>405906.27</v>
      </c>
      <c r="F157" s="19">
        <f>E157/D157</f>
        <v>0.5263730616309922</v>
      </c>
    </row>
    <row r="158" spans="2:6" ht="31.5" customHeight="1">
      <c r="B158" s="21" t="s">
        <v>53</v>
      </c>
      <c r="C158" s="3">
        <v>0</v>
      </c>
      <c r="D158" s="8">
        <v>0</v>
      </c>
      <c r="E158" s="8">
        <v>522.57</v>
      </c>
      <c r="F158" s="19"/>
    </row>
    <row r="159" spans="2:6" ht="31.5" customHeight="1">
      <c r="B159" s="21" t="s">
        <v>49</v>
      </c>
      <c r="C159" s="3">
        <v>1000</v>
      </c>
      <c r="D159" s="7">
        <v>1000</v>
      </c>
      <c r="E159" s="7">
        <v>318.92</v>
      </c>
      <c r="F159" s="19">
        <f>E159/D159</f>
        <v>0.31892000000000004</v>
      </c>
    </row>
    <row r="160" spans="2:6" ht="31.5" customHeight="1">
      <c r="B160" s="21" t="s">
        <v>112</v>
      </c>
      <c r="C160" s="3">
        <v>0</v>
      </c>
      <c r="D160" s="8">
        <v>0</v>
      </c>
      <c r="E160" s="8">
        <v>144.47</v>
      </c>
      <c r="F160" s="19"/>
    </row>
    <row r="161" spans="2:6" ht="31.5" customHeight="1">
      <c r="B161" s="20" t="s">
        <v>104</v>
      </c>
      <c r="C161" s="6">
        <f>C162+C163</f>
        <v>16000</v>
      </c>
      <c r="D161" s="6">
        <f>D162+D163</f>
        <v>16000</v>
      </c>
      <c r="E161" s="6">
        <f>E162+E163</f>
        <v>15761.789999999999</v>
      </c>
      <c r="F161" s="19">
        <f aca="true" t="shared" si="9" ref="F161:F168">E161/D161</f>
        <v>0.985111875</v>
      </c>
    </row>
    <row r="162" spans="2:6" ht="31.5" customHeight="1">
      <c r="B162" s="21" t="s">
        <v>105</v>
      </c>
      <c r="C162" s="3">
        <v>1000</v>
      </c>
      <c r="D162" s="7">
        <v>1000</v>
      </c>
      <c r="E162" s="7">
        <v>1738.8</v>
      </c>
      <c r="F162" s="19">
        <f t="shared" si="9"/>
        <v>1.7388</v>
      </c>
    </row>
    <row r="163" spans="2:6" ht="31.5" customHeight="1">
      <c r="B163" s="21" t="s">
        <v>54</v>
      </c>
      <c r="C163" s="3">
        <v>15000</v>
      </c>
      <c r="D163" s="7">
        <v>15000</v>
      </c>
      <c r="E163" s="7">
        <v>14022.99</v>
      </c>
      <c r="F163" s="19">
        <f t="shared" si="9"/>
        <v>0.934866</v>
      </c>
    </row>
    <row r="164" spans="2:6" ht="31.5" customHeight="1">
      <c r="B164" s="18" t="s">
        <v>106</v>
      </c>
      <c r="C164" s="5">
        <f>C165</f>
        <v>0</v>
      </c>
      <c r="D164" s="5">
        <f>D165</f>
        <v>206061</v>
      </c>
      <c r="E164" s="5">
        <f>E165</f>
        <v>0</v>
      </c>
      <c r="F164" s="19">
        <f t="shared" si="9"/>
        <v>0</v>
      </c>
    </row>
    <row r="165" spans="2:6" ht="31.5" customHeight="1">
      <c r="B165" s="20" t="s">
        <v>107</v>
      </c>
      <c r="C165" s="6">
        <f>C166+C167</f>
        <v>0</v>
      </c>
      <c r="D165" s="6">
        <f>D166+D167</f>
        <v>206061</v>
      </c>
      <c r="E165" s="6">
        <f>E166+E167</f>
        <v>0</v>
      </c>
      <c r="F165" s="19">
        <f t="shared" si="9"/>
        <v>0</v>
      </c>
    </row>
    <row r="166" spans="2:6" ht="31.5" customHeight="1">
      <c r="B166" s="21" t="s">
        <v>108</v>
      </c>
      <c r="C166" s="3">
        <v>0</v>
      </c>
      <c r="D166" s="7">
        <v>5000</v>
      </c>
      <c r="E166" s="7">
        <v>0</v>
      </c>
      <c r="F166" s="19">
        <f t="shared" si="9"/>
        <v>0</v>
      </c>
    </row>
    <row r="167" spans="2:6" ht="52.5" customHeight="1" thickBot="1">
      <c r="B167" s="22" t="s">
        <v>109</v>
      </c>
      <c r="C167" s="3">
        <v>0</v>
      </c>
      <c r="D167" s="7">
        <v>201061</v>
      </c>
      <c r="E167" s="7">
        <v>0</v>
      </c>
      <c r="F167" s="19">
        <f t="shared" si="9"/>
        <v>0</v>
      </c>
    </row>
    <row r="168" spans="1:6" ht="15" customHeight="1" thickBot="1">
      <c r="A168" s="10"/>
      <c r="B168" s="13" t="s">
        <v>110</v>
      </c>
      <c r="C168" s="23">
        <f>C4+C10+C14+C25+C35+C41+C44+C47+C77+C87+C107+C112+C133+C136+C151+C164</f>
        <v>29993204.7</v>
      </c>
      <c r="D168" s="24">
        <f>D4+D10+D14+D25+D35+D41+D44+D47+D77+D87+D107+D112+D133+D136+D151+D164</f>
        <v>33958823.43</v>
      </c>
      <c r="E168" s="24">
        <f>E4+E10+E14+E25+E35+E41+E44+E47+E77+E87+E107+E112+E133+E136+E151+E164</f>
        <v>16860412.87</v>
      </c>
      <c r="F168" s="25">
        <f t="shared" si="9"/>
        <v>0.4964957901075315</v>
      </c>
    </row>
    <row r="169" ht="12.75">
      <c r="B169" s="11"/>
    </row>
  </sheetData>
  <sheetProtection/>
  <mergeCells count="1">
    <mergeCell ref="B2:F2"/>
  </mergeCells>
  <printOptions/>
  <pageMargins left="0.25" right="0.25" top="0.75" bottom="0.75" header="0.3" footer="0.3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Elżbieta Pluta</cp:lastModifiedBy>
  <cp:lastPrinted>2018-08-20T10:34:11Z</cp:lastPrinted>
  <dcterms:modified xsi:type="dcterms:W3CDTF">2018-08-22T08:02:17Z</dcterms:modified>
  <cp:category/>
  <cp:version/>
  <cp:contentType/>
  <cp:contentStatus/>
</cp:coreProperties>
</file>