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dawa-app\przekierowanie_folderow\e.wartalowicz\Desktop\ANALIZA WYKONANIA BUDŻETU ZA 2024 ROK\"/>
    </mc:Choice>
  </mc:AlternateContent>
  <xr:revisionPtr revIDLastSave="0" documentId="13_ncr:1_{8E6E3468-4C95-403A-99E9-1D49D2214D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ykonanie WPF" sheetId="1" r:id="rId1"/>
    <sheet name="Zał. 1 - Przedsięwzięcia" sheetId="2" r:id="rId2"/>
    <sheet name="Dochody ogółem" sheetId="3" r:id="rId3"/>
    <sheet name="Dochody bieżące" sheetId="4" r:id="rId4"/>
    <sheet name="Dochody majątkowe" sheetId="5" r:id="rId5"/>
    <sheet name="Wydatki ogółem" sheetId="6" r:id="rId6"/>
    <sheet name="Wydatki bieżące" sheetId="7" r:id="rId7"/>
    <sheet name="Wydatki majątkow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O10" i="2"/>
  <c r="O11" i="2"/>
  <c r="O12" i="2"/>
  <c r="P12" i="2" s="1"/>
  <c r="O13" i="2"/>
  <c r="O15" i="2"/>
  <c r="P15" i="2" s="1"/>
  <c r="O16" i="2"/>
  <c r="O17" i="2"/>
  <c r="O18" i="2"/>
  <c r="P18" i="2" s="1"/>
  <c r="O24" i="2"/>
  <c r="P24" i="2" s="1"/>
  <c r="O25" i="2"/>
  <c r="P25" i="2" s="1"/>
  <c r="O26" i="2"/>
  <c r="P26" i="2" s="1"/>
  <c r="O28" i="2"/>
  <c r="O29" i="2"/>
  <c r="O30" i="2"/>
  <c r="P30" i="2" s="1"/>
  <c r="O31" i="2"/>
  <c r="P31" i="2" s="1"/>
  <c r="O32" i="2"/>
  <c r="O33" i="2"/>
  <c r="O34" i="2"/>
  <c r="O35" i="2"/>
  <c r="O36" i="2"/>
  <c r="P36" i="2" s="1"/>
  <c r="O37" i="2"/>
  <c r="P37" i="2" s="1"/>
  <c r="O38" i="2"/>
  <c r="P38" i="2" s="1"/>
  <c r="O39" i="2"/>
  <c r="P39" i="2" s="1"/>
  <c r="O40" i="2"/>
  <c r="O41" i="2"/>
  <c r="O42" i="2"/>
  <c r="P42" i="2" s="1"/>
  <c r="O43" i="2"/>
  <c r="P43" i="2" s="1"/>
  <c r="O44" i="2"/>
  <c r="O45" i="2"/>
  <c r="P45" i="2" s="1"/>
  <c r="O46" i="2"/>
  <c r="O47" i="2"/>
  <c r="O48" i="2"/>
  <c r="F9" i="2"/>
  <c r="F14" i="2"/>
  <c r="F20" i="2"/>
  <c r="P20" i="2" s="1"/>
  <c r="F21" i="2"/>
  <c r="P21" i="2" s="1"/>
  <c r="F23" i="2"/>
  <c r="F27" i="2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I644" i="7"/>
  <c r="I643" i="7"/>
  <c r="I642" i="7"/>
  <c r="I641" i="7"/>
  <c r="I640" i="7"/>
  <c r="I639" i="7"/>
  <c r="I638" i="7"/>
  <c r="I637" i="7"/>
  <c r="I636" i="7"/>
  <c r="I635" i="7"/>
  <c r="I634" i="7"/>
  <c r="I633" i="7"/>
  <c r="I632" i="7"/>
  <c r="I631" i="7"/>
  <c r="I630" i="7"/>
  <c r="I629" i="7"/>
  <c r="I628" i="7"/>
  <c r="I627" i="7"/>
  <c r="I626" i="7"/>
  <c r="I625" i="7"/>
  <c r="I624" i="7"/>
  <c r="I623" i="7"/>
  <c r="I622" i="7"/>
  <c r="I621" i="7"/>
  <c r="I620" i="7"/>
  <c r="I619" i="7"/>
  <c r="I618" i="7"/>
  <c r="I617" i="7"/>
  <c r="I616" i="7"/>
  <c r="I615" i="7"/>
  <c r="I614" i="7"/>
  <c r="I613" i="7"/>
  <c r="I612" i="7"/>
  <c r="I611" i="7"/>
  <c r="I610" i="7"/>
  <c r="I609" i="7"/>
  <c r="I608" i="7"/>
  <c r="I607" i="7"/>
  <c r="I606" i="7"/>
  <c r="I605" i="7"/>
  <c r="I604" i="7"/>
  <c r="I603" i="7"/>
  <c r="I602" i="7"/>
  <c r="I601" i="7"/>
  <c r="I600" i="7"/>
  <c r="I599" i="7"/>
  <c r="I598" i="7"/>
  <c r="I597" i="7"/>
  <c r="I596" i="7"/>
  <c r="I595" i="7"/>
  <c r="I594" i="7"/>
  <c r="I593" i="7"/>
  <c r="I592" i="7"/>
  <c r="I591" i="7"/>
  <c r="I590" i="7"/>
  <c r="I589" i="7"/>
  <c r="I588" i="7"/>
  <c r="I587" i="7"/>
  <c r="I586" i="7"/>
  <c r="I585" i="7"/>
  <c r="I584" i="7"/>
  <c r="I583" i="7"/>
  <c r="I582" i="7"/>
  <c r="I581" i="7"/>
  <c r="I580" i="7"/>
  <c r="I579" i="7"/>
  <c r="I578" i="7"/>
  <c r="I577" i="7"/>
  <c r="I576" i="7"/>
  <c r="I575" i="7"/>
  <c r="I574" i="7"/>
  <c r="I573" i="7"/>
  <c r="I572" i="7"/>
  <c r="I571" i="7"/>
  <c r="I570" i="7"/>
  <c r="I569" i="7"/>
  <c r="I568" i="7"/>
  <c r="I567" i="7"/>
  <c r="I566" i="7"/>
  <c r="I565" i="7"/>
  <c r="I564" i="7"/>
  <c r="I563" i="7"/>
  <c r="I562" i="7"/>
  <c r="I561" i="7"/>
  <c r="I560" i="7"/>
  <c r="I559" i="7"/>
  <c r="I558" i="7"/>
  <c r="I557" i="7"/>
  <c r="I556" i="7"/>
  <c r="I555" i="7"/>
  <c r="I554" i="7"/>
  <c r="I553" i="7"/>
  <c r="I552" i="7"/>
  <c r="I551" i="7"/>
  <c r="I550" i="7"/>
  <c r="I549" i="7"/>
  <c r="I548" i="7"/>
  <c r="I547" i="7"/>
  <c r="I546" i="7"/>
  <c r="I545" i="7"/>
  <c r="I544" i="7"/>
  <c r="I543" i="7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I515" i="7"/>
  <c r="I514" i="7"/>
  <c r="I513" i="7"/>
  <c r="I512" i="7"/>
  <c r="I511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I465" i="7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P48" i="2"/>
  <c r="N48" i="2"/>
  <c r="P47" i="2"/>
  <c r="N47" i="2"/>
  <c r="P46" i="2"/>
  <c r="N46" i="2"/>
  <c r="N45" i="2"/>
  <c r="P44" i="2"/>
  <c r="N44" i="2"/>
  <c r="N43" i="2"/>
  <c r="N42" i="2"/>
  <c r="P41" i="2"/>
  <c r="N41" i="2"/>
  <c r="P40" i="2"/>
  <c r="N40" i="2"/>
  <c r="N39" i="2"/>
  <c r="N38" i="2"/>
  <c r="N37" i="2"/>
  <c r="N36" i="2"/>
  <c r="P35" i="2"/>
  <c r="N35" i="2"/>
  <c r="P34" i="2"/>
  <c r="N34" i="2"/>
  <c r="P33" i="2"/>
  <c r="N33" i="2"/>
  <c r="P32" i="2"/>
  <c r="N32" i="2"/>
  <c r="N31" i="2"/>
  <c r="N30" i="2"/>
  <c r="P29" i="2"/>
  <c r="N29" i="2"/>
  <c r="P28" i="2"/>
  <c r="N28" i="2"/>
  <c r="M27" i="2"/>
  <c r="L27" i="2"/>
  <c r="K27" i="2"/>
  <c r="J27" i="2"/>
  <c r="I27" i="2"/>
  <c r="H27" i="2"/>
  <c r="G27" i="2"/>
  <c r="N26" i="2"/>
  <c r="N25" i="2"/>
  <c r="N24" i="2"/>
  <c r="M23" i="2"/>
  <c r="L23" i="2"/>
  <c r="K23" i="2"/>
  <c r="J23" i="2"/>
  <c r="I23" i="2"/>
  <c r="H23" i="2"/>
  <c r="G23" i="2"/>
  <c r="G22" i="2" s="1"/>
  <c r="M21" i="2"/>
  <c r="L21" i="2"/>
  <c r="K21" i="2"/>
  <c r="J21" i="2"/>
  <c r="I21" i="2"/>
  <c r="H21" i="2"/>
  <c r="G21" i="2"/>
  <c r="N21" i="2" s="1"/>
  <c r="M20" i="2"/>
  <c r="L20" i="2"/>
  <c r="K20" i="2"/>
  <c r="J20" i="2"/>
  <c r="I20" i="2"/>
  <c r="H20" i="2"/>
  <c r="G20" i="2"/>
  <c r="N20" i="2" s="1"/>
  <c r="N18" i="2"/>
  <c r="P17" i="2"/>
  <c r="N17" i="2"/>
  <c r="P16" i="2"/>
  <c r="N16" i="2"/>
  <c r="N15" i="2"/>
  <c r="L14" i="2"/>
  <c r="K14" i="2"/>
  <c r="J14" i="2"/>
  <c r="J7" i="2" s="1"/>
  <c r="I14" i="2"/>
  <c r="I7" i="2" s="1"/>
  <c r="H14" i="2"/>
  <c r="H7" i="2" s="1"/>
  <c r="G14" i="2"/>
  <c r="G7" i="2" s="1"/>
  <c r="P13" i="2"/>
  <c r="N13" i="2"/>
  <c r="N12" i="2"/>
  <c r="P11" i="2"/>
  <c r="N11" i="2"/>
  <c r="P10" i="2"/>
  <c r="N10" i="2"/>
  <c r="M9" i="2"/>
  <c r="M6" i="2" s="1"/>
  <c r="L9" i="2"/>
  <c r="L6" i="2" s="1"/>
  <c r="K9" i="2"/>
  <c r="J9" i="2"/>
  <c r="I9" i="2"/>
  <c r="I6" i="2" s="1"/>
  <c r="H9" i="2"/>
  <c r="H6" i="2" s="1"/>
  <c r="G9" i="2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" i="2" l="1"/>
  <c r="M7" i="2"/>
  <c r="L7" i="2"/>
  <c r="K7" i="2"/>
  <c r="K6" i="2"/>
  <c r="K5" i="2" s="1"/>
  <c r="L5" i="2"/>
  <c r="J6" i="2"/>
  <c r="J5" i="2" s="1"/>
  <c r="M5" i="2"/>
  <c r="H5" i="2"/>
  <c r="I5" i="2"/>
  <c r="G5" i="2"/>
  <c r="M22" i="2"/>
  <c r="N22" i="2" s="1"/>
  <c r="O27" i="2"/>
  <c r="P27" i="2" s="1"/>
  <c r="F7" i="2"/>
  <c r="O9" i="2"/>
  <c r="F76" i="1"/>
  <c r="G76" i="1" s="1"/>
  <c r="O20" i="2"/>
  <c r="F22" i="2"/>
  <c r="O14" i="2"/>
  <c r="P14" i="2" s="1"/>
  <c r="O23" i="2"/>
  <c r="O21" i="2"/>
  <c r="N9" i="2"/>
  <c r="H22" i="2"/>
  <c r="M19" i="2"/>
  <c r="F8" i="2"/>
  <c r="L19" i="2"/>
  <c r="F6" i="2"/>
  <c r="I22" i="2"/>
  <c r="M8" i="2"/>
  <c r="I19" i="2"/>
  <c r="F19" i="2"/>
  <c r="N14" i="2"/>
  <c r="J8" i="2"/>
  <c r="N23" i="2"/>
  <c r="H19" i="2"/>
  <c r="N27" i="2"/>
  <c r="J22" i="2" s="1"/>
  <c r="F77" i="1"/>
  <c r="G77" i="1" s="1"/>
  <c r="G19" i="2"/>
  <c r="N19" i="2" s="1"/>
  <c r="J19" i="2"/>
  <c r="H8" i="2"/>
  <c r="K19" i="2"/>
  <c r="G8" i="2"/>
  <c r="I8" i="2"/>
  <c r="N6" i="2" l="1"/>
  <c r="P19" i="2"/>
  <c r="O19" i="2"/>
  <c r="F75" i="1"/>
  <c r="G75" i="1" s="1"/>
  <c r="F5" i="2"/>
  <c r="P9" i="2"/>
  <c r="K8" i="2"/>
  <c r="N5" i="2" s="1"/>
  <c r="P23" i="2"/>
  <c r="L22" i="2" s="1"/>
  <c r="K22" i="2"/>
  <c r="N7" i="2"/>
  <c r="N8" i="2"/>
  <c r="O22" i="2" l="1"/>
  <c r="P22" i="2" s="1"/>
  <c r="O7" i="2"/>
  <c r="P7" i="2" s="1"/>
  <c r="L8" i="2"/>
  <c r="O8" i="2" s="1"/>
  <c r="O6" i="2" l="1"/>
  <c r="P6" i="2" s="1"/>
  <c r="P8" i="2"/>
  <c r="O5" i="2" l="1"/>
  <c r="P5" i="2" s="1"/>
</calcChain>
</file>

<file path=xl/sharedStrings.xml><?xml version="1.0" encoding="utf-8"?>
<sst xmlns="http://schemas.openxmlformats.org/spreadsheetml/2006/main" count="9063" uniqueCount="748">
  <si>
    <t>Lp.</t>
  </si>
  <si>
    <t>Wyszczególnienie</t>
  </si>
  <si>
    <t>Plan 2024 – UCHWAŁA WPF</t>
  </si>
  <si>
    <t xml:space="preserve">Plan 2024 – ZMIANA WPF </t>
  </si>
  <si>
    <t>Plan wg stanu budżetu na dzień 31.12.2024</t>
  </si>
  <si>
    <t>Wykonanie 2024</t>
  </si>
  <si>
    <t>Wykonanie planu (względem planu na 31.12.2024)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</si>
  <si>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</si>
  <si>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</si>
  <si>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</si>
  <si>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</si>
  <si>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</si>
  <si>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</si>
  <si>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</si>
  <si>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</si>
  <si>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</si>
  <si>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</si>
  <si>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</si>
  <si>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</si>
  <si>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</si>
  <si>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</si>
  <si>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</si>
  <si>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</si>
  <si>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</si>
  <si>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</si>
  <si>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</si>
  <si>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</si>
  <si>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</si>
  <si>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</si>
  <si>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</si>
  <si>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</si>
  <si>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</si>
  <si>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</si>
  <si>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</si>
  <si>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</si>
  <si>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</si>
  <si>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</si>
  <si>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</si>
  <si>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</si>
  <si>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</si>
  <si>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</si>
  <si>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</si>
  <si>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</si>
  <si>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</si>
  <si>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</si>
  <si>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</si>
  <si>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</si>
  <si>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</si>
  <si>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</si>
  <si>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</si>
  <si>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</si>
  <si>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</si>
  <si>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</si>
  <si>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</si>
  <si>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</si>
  <si>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</si>
  <si>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</si>
  <si>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</si>
  <si>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</si>
  <si>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</si>
  <si>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</si>
  <si>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</si>
  <si>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</si>
  <si>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</si>
  <si>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</si>
  <si>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</si>
  <si>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</si>
  <si>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</si>
  <si>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</si>
  <si>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</si>
  <si>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</si>
  <si>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</si>
  <si>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</si>
  <si>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</si>
  <si>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</si>
  <si>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</si>
  <si>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</si>
  <si>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</si>
  <si>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</si>
  <si>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</si>
  <si>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</si>
  <si>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</si>
  <si>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</si>
  <si>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</si>
  <si>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</si>
  <si>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</si>
  <si>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</si>
  <si>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</si>
  <si>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</si>
  <si>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</si>
  <si>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</si>
  <si>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</si>
  <si>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</si>
  <si>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</si>
  <si>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</si>
  <si>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</si>
  <si>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</si>
  <si>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</si>
  <si>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</si>
  <si>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</si>
  <si>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</si>
  <si>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</si>
  <si>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</si>
  <si>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</si>
  <si>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</si>
  <si>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</si>
  <si>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</si>
  <si>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</si>
  <si>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</si>
  <si>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</si>
  <si>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</si>
  <si>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</si>
  <si>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</si>
  <si>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</si>
  <si>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</si>
  <si>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</si>
  <si>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7.2</t>
  </si>
  <si>
    <t>Różnica między dochodami bieżącymi, skorygowanymi o środki, a wydatkami bieżącymi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</si>
  <si>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</si>
  <si>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</si>
  <si>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</si>
  <si>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</si>
  <si>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</si>
  <si>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</si>
  <si>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</si>
  <si>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</si>
  <si>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</si>
  <si>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</si>
  <si>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</si>
  <si>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</si>
  <si>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Tak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</si>
  <si>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</si>
  <si>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</si>
  <si>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</si>
  <si>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</si>
  <si>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</si>
  <si>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</si>
  <si>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</si>
  <si>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</si>
  <si>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</si>
  <si>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</si>
  <si>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</si>
  <si>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</si>
  <si>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</si>
  <si>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</si>
  <si>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</si>
  <si>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</si>
  <si>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</si>
  <si>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</si>
  <si>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</si>
  <si>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</si>
  <si>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</si>
  <si>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</si>
  <si>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</si>
  <si>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</si>
  <si>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</si>
  <si>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</si>
  <si>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</si>
  <si>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</si>
  <si>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</si>
  <si>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</si>
  <si>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</si>
  <si>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</si>
  <si>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</si>
  <si>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</si>
  <si>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</si>
  <si>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</si>
  <si>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</si>
  <si>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</si>
  <si>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</si>
  <si>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</si>
  <si>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</si>
  <si>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</si>
  <si>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</si>
  <si>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</si>
  <si>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</si>
  <si>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</si>
  <si>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</si>
  <si>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</si>
  <si>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</si>
  <si>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</si>
  <si>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</si>
  <si>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</si>
  <si>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</si>
  <si>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</si>
  <si>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</si>
  <si>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</si>
  <si>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</si>
  <si>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</si>
  <si>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</si>
  <si>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</si>
  <si>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</si>
  <si>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</si>
  <si>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</si>
  <si>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</si>
  <si>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Nazwa i cel</t>
  </si>
  <si>
    <t>Jednostka</t>
  </si>
  <si>
    <t>Od</t>
  </si>
  <si>
    <t>Do</t>
  </si>
  <si>
    <t>Nakłady</t>
  </si>
  <si>
    <t>Plan na 2024 (stan na 31.12.2024 r.)</t>
  </si>
  <si>
    <t>Wykonanie w 2024 r.</t>
  </si>
  <si>
    <t>Stopień realizacji w 2024 r.</t>
  </si>
  <si>
    <t>Wykonanie od początku realizacji zadania</t>
  </si>
  <si>
    <t>Stopień realizacji całości zadania</t>
  </si>
  <si>
    <t>Przedsięwzięcia razem</t>
  </si>
  <si>
    <t>1.a</t>
  </si>
  <si>
    <t>- wydatki bieżące</t>
  </si>
  <si>
    <t>1.b</t>
  </si>
  <si>
    <t>- wydatki majątkowe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</si>
  <si>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</si>
  <si>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1.1.1.1</t>
  </si>
  <si>
    <t xml:space="preserve">Edukacja Szkolna w programie Erasmus + nr akredytacji 2022-1-PL01-KA120-SCH-000105129 - </t>
  </si>
  <si>
    <t>ZESPÓŁ SZKÓŁ W CHOCIWIU</t>
  </si>
  <si>
    <t>1.1.1.2</t>
  </si>
  <si>
    <t xml:space="preserve">Edukacja Szkolna w programie Erasmus + nr akredytacji 2022-1-PL01-KA120-SCH-000110497 - </t>
  </si>
  <si>
    <t>ZESPÓŁ SZKÓŁ W WIDAWIE</t>
  </si>
  <si>
    <t>1.1.1.3</t>
  </si>
  <si>
    <t xml:space="preserve">ERASMUS + Projekt 2024-1-PL01-KA121-SCH-000204098 Szkoła Podstawowa im. Jana Pawłą II w Chociwiu rozdizał 80195 - </t>
  </si>
  <si>
    <t>1.1.1.4</t>
  </si>
  <si>
    <t xml:space="preserve">ERASMUS+ Projekt 2024-1-PL01-KA121-SCH-000203951 Zespół Szkół w Widawie rozdział 80195 - </t>
  </si>
  <si>
    <t>1.1.2.1</t>
  </si>
  <si>
    <t xml:space="preserve">Budowa ujęcia wody w miejscowości Widawa  rozdział 01043 - </t>
  </si>
  <si>
    <t>URZĄD GMINY</t>
  </si>
  <si>
    <t>1.1.2.2</t>
  </si>
  <si>
    <t xml:space="preserve">Budowa przydomowych oczyszczalni ścieków na terenie Gminy Widawa i Budowa ujęcia wody w miejscowości Widawa - </t>
  </si>
  <si>
    <t>Urząd Gminy Widawa</t>
  </si>
  <si>
    <t>1.1.2.3</t>
  </si>
  <si>
    <t xml:space="preserve">Infrastruktura OZE w Gminie Widawa rozdział 90005 - </t>
  </si>
  <si>
    <t>1.1.2.4</t>
  </si>
  <si>
    <t xml:space="preserve">Przebudowa i rozbudowa budynku Gminnego Ośrodka Kultury w Widawie - </t>
  </si>
  <si>
    <t>Wydatki na programy, projekty lub zadania związane z umowami partnerstwa publiczno-prywatnego:</t>
  </si>
  <si>
    <t>1.3</t>
  </si>
  <si>
    <t>Wydatki na programy, projekty lub zadania pozostałe (inne niż wymienione w pkt 1.1 i 1.2):</t>
  </si>
  <si>
    <t>1.3.1</t>
  </si>
  <si>
    <t>1.3.1.1</t>
  </si>
  <si>
    <t xml:space="preserve">Dzierżawa częśći działki nr ewid. 188, obręb Widawa, gm. Widawa na potrzeby Gminy Widawa - </t>
  </si>
  <si>
    <t>1.3.1.2</t>
  </si>
  <si>
    <t xml:space="preserve">Plan zagospodarowania przestrzennego - </t>
  </si>
  <si>
    <t>1.3.1.3</t>
  </si>
  <si>
    <t xml:space="preserve">Odbiór i zagospodarowanie odpadów komunalnych z terenu Gminy Widawa  - </t>
  </si>
  <si>
    <t>1.3.2</t>
  </si>
  <si>
    <t>1.3.2.1</t>
  </si>
  <si>
    <t xml:space="preserve">Budowa wodociągu w miejscowości      Kolonia Zawady i Rogóźno - </t>
  </si>
  <si>
    <t>1.3.2.2</t>
  </si>
  <si>
    <t xml:space="preserve">Przebudowa drogi ul. Pastwiskowej i ul. Mickiewicza w miejscowości Widawa - </t>
  </si>
  <si>
    <t>1.3.2.3</t>
  </si>
  <si>
    <t xml:space="preserve">Rozbudowa i modernizacja infrastruktury oświetleniowej w miejscowościach Widawa, Podgórze, Górki Grabińskie, Ligota - </t>
  </si>
  <si>
    <t>1.3.2.4</t>
  </si>
  <si>
    <t xml:space="preserve">Budowa sieci wodociągowej na ul. Słowackiego w miejscowości Widawa  - </t>
  </si>
  <si>
    <t>1.3.2.5</t>
  </si>
  <si>
    <t xml:space="preserve">Termomodernizacja budynków użyteczności publicznej w miejscowościach: Widawa i Brzyków - </t>
  </si>
  <si>
    <t>1.3.2.6</t>
  </si>
  <si>
    <t xml:space="preserve">Budowa kanalizacji sanitarnej w miejscowości Widawa  - </t>
  </si>
  <si>
    <t>1.3.2.7</t>
  </si>
  <si>
    <t xml:space="preserve">Przebudowa drogi gminnej w miejscowości Restarzew Środkowy-Goryń - </t>
  </si>
  <si>
    <t>1.3.2.8</t>
  </si>
  <si>
    <t xml:space="preserve">Przebudowa drogi gminnej w miejscowości Rogóźno (Kol.Rogóźno) - </t>
  </si>
  <si>
    <t>1.3.2.9</t>
  </si>
  <si>
    <t xml:space="preserve">Przebudowa drogi wewnętrznej Wielka Wieś A - Charlawa - </t>
  </si>
  <si>
    <t>1.3.2.10</t>
  </si>
  <si>
    <t xml:space="preserve">Przebudowa dróg na terenie Gminy Widawa - </t>
  </si>
  <si>
    <t>1.3.2.11</t>
  </si>
  <si>
    <t xml:space="preserve">Przebudowa drogi w miejscowości Brzyków (Kol. Brzyków) - </t>
  </si>
  <si>
    <t>WIDAWA</t>
  </si>
  <si>
    <t>1.3.2.12</t>
  </si>
  <si>
    <t xml:space="preserve">Remont budynku świetlicy wiejskiej w Wielkiej Wsi B i w Patokach wraz z zagospodarowaniem terenu - </t>
  </si>
  <si>
    <t>1.3.2.13</t>
  </si>
  <si>
    <t xml:space="preserve">Termomoderniacja budynku szkoły w Widawie oraz budynku użyteczności publicznej przy ul. Poniatowskiego 1 w Widawie - </t>
  </si>
  <si>
    <t>1.3.2.14</t>
  </si>
  <si>
    <t xml:space="preserve">Częściowy remont budynku kaplicy cmentarnej pod wezwaniem św. Rocha w zespole cmentarza  parafialnego w Widawie - etap II rozdział 92120 - </t>
  </si>
  <si>
    <t>1.3.2.15</t>
  </si>
  <si>
    <t xml:space="preserve">Konserwacja Chóru oraz Prospektu Organowego z kościoła pw. Św. Jana Chrzciciela w Brzykowie rozdział 92120 - </t>
  </si>
  <si>
    <t>1.3.2.16</t>
  </si>
  <si>
    <t xml:space="preserve">Prace konserwatorskie stolarki drzwiowej, renowacja podłogi oraz konserwacja chrzcielnicy z kościoła pw. Św. Andrzeja Apostoła w Restarzewie rozdział 92120 - </t>
  </si>
  <si>
    <t>1.3.2.17</t>
  </si>
  <si>
    <t xml:space="preserve">Przebudowa przepompowni ścieków w miejscowości Widawa rozdział 01044 - </t>
  </si>
  <si>
    <t>1.3.2.18</t>
  </si>
  <si>
    <t xml:space="preserve">Budowa budynku na potrzeby sołectwa Świerczów wraz z podłączeniem budynku do sieci wodociągowej i elektrycznej oraz z budową zbiornika na nieczystości  - </t>
  </si>
  <si>
    <t>1.3.2.19</t>
  </si>
  <si>
    <t xml:space="preserve">Budowa wodociągu w miejscowości Kolonia Zawady i Widawa rozdział 01043 - </t>
  </si>
  <si>
    <t>1.3.2.20</t>
  </si>
  <si>
    <t xml:space="preserve">Termomodernizacja budynku szkoły w Widawie rozdział 80101  - </t>
  </si>
  <si>
    <t>1.3.2.21</t>
  </si>
  <si>
    <t xml:space="preserve">Termomodernizacja budynku użyteczności publicznej przy ul. Poniatowskiego 1 w Widawie rozdział 92195 - </t>
  </si>
  <si>
    <t>Dział</t>
  </si>
  <si>
    <t>Rozdział</t>
  </si>
  <si>
    <t>Grupa</t>
  </si>
  <si>
    <t>Paragraf</t>
  </si>
  <si>
    <t>P4</t>
  </si>
  <si>
    <t>Opis</t>
  </si>
  <si>
    <t>Plan</t>
  </si>
  <si>
    <t>Wykonanie</t>
  </si>
  <si>
    <t>Wykonanie planu</t>
  </si>
  <si>
    <t>010</t>
  </si>
  <si>
    <t>Rolnictwo i łowiectwo</t>
  </si>
  <si>
    <t>01043</t>
  </si>
  <si>
    <t>Infrastruktura wodociągowa wsi</t>
  </si>
  <si>
    <t>625</t>
  </si>
  <si>
    <t>Dotacja celowa w ramach programów finansowych z udziałem środków europejskich oraz środków, o których mowa w art. 5 ust. 3 pkt 5 lit. a i b ustawy, lub płatności w ramach budżetu środków europejskich, realizowanych przez jednostki samorządu terytorialnego</t>
  </si>
  <si>
    <t>01095</t>
  </si>
  <si>
    <t>Pozostała działalność</t>
  </si>
  <si>
    <t>075</t>
  </si>
  <si>
    <t>0</t>
  </si>
  <si>
    <t>Wpływy z najmu i dzierżawy składników majątkowych Skarbu Państwa, jednostek samorządu terytorialnego lub innych jednostek zaliczanych do sektora finansów publicznych oraz innych umów o podobnym charakterze</t>
  </si>
  <si>
    <t>092</t>
  </si>
  <si>
    <t>Wpływy z pozostałych odsetek</t>
  </si>
  <si>
    <t>201</t>
  </si>
  <si>
    <t>Dotacje celowe otrzymane z budżetu państwa na realizację zadań bieżących z zakresu administracji rządowej oraz innych zadań zleconych gminie (związkom gmin, związkom powiatowo-gminnym) ustawami</t>
  </si>
  <si>
    <t>271</t>
  </si>
  <si>
    <t>Dotacja celowa otrzymana z tytułu pomocy finansowej udzielanej między jednostkami samorządu terytorialnego na dofinansowanie własnych zadań bieżących</t>
  </si>
  <si>
    <t>630</t>
  </si>
  <si>
    <t>Dotacja celowa otrzymana z tytułu pomocy finansowej udzielanej między jednostkami samorządu terytorialnego na dofinansowanie własnych zadań inwestycyjnych i zakupów inwestycyjnych</t>
  </si>
  <si>
    <t>020</t>
  </si>
  <si>
    <t>Leśnictwo</t>
  </si>
  <si>
    <t>02001</t>
  </si>
  <si>
    <t>Gospodarka leśna</t>
  </si>
  <si>
    <t>400</t>
  </si>
  <si>
    <t>Wytwarzanie i zaopatrywanie w energię elektryczną, gaz i wodę</t>
  </si>
  <si>
    <t>40002</t>
  </si>
  <si>
    <t>Dostarczanie wody</t>
  </si>
  <si>
    <t>083</t>
  </si>
  <si>
    <t>Wpływy z usług</t>
  </si>
  <si>
    <t>096</t>
  </si>
  <si>
    <t>Wpływy z otrzymanych spadków, zapisów i darowizn w postaci pieniężnej</t>
  </si>
  <si>
    <t>600</t>
  </si>
  <si>
    <t>Transport i łączność</t>
  </si>
  <si>
    <t>60004</t>
  </si>
  <si>
    <t>Lokalny transport zbiorowy</t>
  </si>
  <si>
    <t>60016</t>
  </si>
  <si>
    <t>Drogi publiczne gminne</t>
  </si>
  <si>
    <t>661</t>
  </si>
  <si>
    <t>Dotacje celowe otrzymane z gminy na inwestycje i zakupy inwestycyjne realizowane na podstawie porozumień (umów) między jednostkami samorządu terytorialnego</t>
  </si>
  <si>
    <t>60018</t>
  </si>
  <si>
    <t>Działalność Rządowego Funduszu Rozwoju Dróg</t>
  </si>
  <si>
    <t>270</t>
  </si>
  <si>
    <t>Środki na dofinansowanie własnych zadań bieżących gmin, powiatów (związków gmin, związków powiatowo-gminnych, związków powiatów), samorządów województw, pozyskane z innych źródeł</t>
  </si>
  <si>
    <t>60095</t>
  </si>
  <si>
    <t>097</t>
  </si>
  <si>
    <t>Wpływy z różnych dochodów</t>
  </si>
  <si>
    <t>700</t>
  </si>
  <si>
    <t>Gospodarka mieszkaniowa</t>
  </si>
  <si>
    <t>70005</t>
  </si>
  <si>
    <t>Gospodarka gruntami i nieruchomościami</t>
  </si>
  <si>
    <t>047</t>
  </si>
  <si>
    <t>Wpływy z opłat za trwały zarząd, użytkowanie i służebności</t>
  </si>
  <si>
    <t>055</t>
  </si>
  <si>
    <t>Wpływy z opłat z tytułu użytkowania wieczystego nieruchomości</t>
  </si>
  <si>
    <t>069</t>
  </si>
  <si>
    <t>Wpływy z różnych opłat</t>
  </si>
  <si>
    <t>077</t>
  </si>
  <si>
    <t>Wpłaty z tytułu odpłatnego nabycia prawa własności oraz prawa użytkowania wieczystego nieruchomości</t>
  </si>
  <si>
    <t>087</t>
  </si>
  <si>
    <t>Wpływy ze sprzedaży składników majątkowych</t>
  </si>
  <si>
    <t>70095</t>
  </si>
  <si>
    <t>750</t>
  </si>
  <si>
    <t>Administracja publiczna</t>
  </si>
  <si>
    <t>75011</t>
  </si>
  <si>
    <t>Urzędy wojewódzkie</t>
  </si>
  <si>
    <t>236</t>
  </si>
  <si>
    <t>Dochody jednostek samorządu terytorialnego związane z realizacją zadań z zakresu administracji rządowej oraz innych zadań zleconych ustawami</t>
  </si>
  <si>
    <t>75023</t>
  </si>
  <si>
    <t>Urzędy gmin (miast i miast na prawach powiatu)</t>
  </si>
  <si>
    <t>095</t>
  </si>
  <si>
    <t>Wpływy z tytułu kar i odszkodowań wynikających z umów</t>
  </si>
  <si>
    <t>628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</si>
  <si>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</si>
  <si>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75075</t>
  </si>
  <si>
    <t>Promocja jednostek samorządu terytorialnego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</si>
  <si>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</si>
  <si>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</si>
  <si>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</si>
  <si>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</si>
  <si>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75109</t>
  </si>
  <si>
    <t>Wybory do rad gmin, rad powiatów i sejmików województw, wybory wójtów, burmistrzów i prezydentów miast oraz referenda gminne, powiatowe i wojewódzkie</t>
  </si>
  <si>
    <t>75113</t>
  </si>
  <si>
    <t>Wybory do Parlamentu Europejskiego</t>
  </si>
  <si>
    <t>754</t>
  </si>
  <si>
    <t>Bezpieczeństwo publiczne i ochrona przeciwpożarowa</t>
  </si>
  <si>
    <t>75412</t>
  </si>
  <si>
    <t>Ochotnicze straże pożarne</t>
  </si>
  <si>
    <t>756</t>
  </si>
  <si>
    <t>Dochody od osób prawnych, od osób fizycznych i od innych jednostek nieposiadających osobowości prawnej oraz wydatki związane z ich poborem</t>
  </si>
  <si>
    <t>75601</t>
  </si>
  <si>
    <t>Wpływy z podatku dochodowego od osób fizycznych</t>
  </si>
  <si>
    <t>035</t>
  </si>
  <si>
    <t>Wpływy z podatku od działalności gospodarczej osób fizycznych, opłacanego w formie karty podatkowej</t>
  </si>
  <si>
    <t>75615</t>
  </si>
  <si>
    <t>Wpływy z podatku rolnego, podatku leśnego, podatku od czynności cywilnoprawnych, podatków i opłat lokalnych od osób prawnych i innych jednostek organizacyjnych</t>
  </si>
  <si>
    <t>031</t>
  </si>
  <si>
    <t>Wpływy z podatku od nieruchomości</t>
  </si>
  <si>
    <t>032</t>
  </si>
  <si>
    <t>Wpływy z podatku rolnego</t>
  </si>
  <si>
    <t>033</t>
  </si>
  <si>
    <t>Wpływy z podatku leśnego</t>
  </si>
  <si>
    <t>034</t>
  </si>
  <si>
    <t>Wpływy z podatku od środków transportowych</t>
  </si>
  <si>
    <t>050</t>
  </si>
  <si>
    <t>Wpływy z podatku od czynności cywilnoprawnych</t>
  </si>
  <si>
    <t>064</t>
  </si>
  <si>
    <t>Wpływy z tytułu kosztów egzekucyjnych, opłaty komorniczej i kosztów upomnień</t>
  </si>
  <si>
    <t>091</t>
  </si>
  <si>
    <t>Wpływy z odsetek od nieterminowych wpłat z tytułu podatków i opłat</t>
  </si>
  <si>
    <t>75616</t>
  </si>
  <si>
    <t>Wpływy z podatku rolnego, podatku leśnego, podatku od spadków i darowizn, podatku od czynności cywilno-prawnych oraz podatków i opłat lokalnych od osób fizycznych</t>
  </si>
  <si>
    <t>036</t>
  </si>
  <si>
    <t>Wpływy z podatku od spadków i darowizn</t>
  </si>
  <si>
    <t>043</t>
  </si>
  <si>
    <t>Wpływy z opłaty targowej</t>
  </si>
  <si>
    <t>75618</t>
  </si>
  <si>
    <t>Wpływy z innych opłat stanowiących dochody jednostek samorządu terytorialnego na podstawie ustaw</t>
  </si>
  <si>
    <t>027</t>
  </si>
  <si>
    <t>Wpływy z części opłaty za zezwolenie na sprzedaż napojów alkoholowych w obrocie hurtowym</t>
  </si>
  <si>
    <t>041</t>
  </si>
  <si>
    <t>Wpływy z opłaty skarbowej</t>
  </si>
  <si>
    <t>049</t>
  </si>
  <si>
    <t>Wpływy z innych lokalnych opłat pobieranych przez jednostki samorządu terytorialnego na podstawie odrębnych ustaw</t>
  </si>
  <si>
    <t>75621</t>
  </si>
  <si>
    <t>Udziały gmin w podatkach stanowiących dochód budżetu państwa</t>
  </si>
  <si>
    <t>001</t>
  </si>
  <si>
    <t>002</t>
  </si>
  <si>
    <t>Wpływy z podatku dochodowego od osób prawnych</t>
  </si>
  <si>
    <t>758</t>
  </si>
  <si>
    <t>Różne rozliczenia</t>
  </si>
  <si>
    <t>75801</t>
  </si>
  <si>
    <t>Część oświatowa subwencji ogólnej dla jednostek samorządu terytorialnego</t>
  </si>
  <si>
    <t>292</t>
  </si>
  <si>
    <t>Subwencje ogólne z budżetu państwa</t>
  </si>
  <si>
    <t>75802</t>
  </si>
  <si>
    <t>Uzupełnienie subwencji ogólnej dla jednostek samorządu terytorialnego</t>
  </si>
  <si>
    <t>275</t>
  </si>
  <si>
    <t>Środki na uzupełnienie dochodów gmin</t>
  </si>
  <si>
    <t>75806</t>
  </si>
  <si>
    <t>Część rozwojowa subwencji ogólnej dla jednostek samorządu terytorialnego</t>
  </si>
  <si>
    <t>75807</t>
  </si>
  <si>
    <t>Część wyrównawcza subwencji ogólnej dla gmin</t>
  </si>
  <si>
    <t>75814</t>
  </si>
  <si>
    <t>Różne rozliczenia finansowe</t>
  </si>
  <si>
    <t>058</t>
  </si>
  <si>
    <t>Wpływy z tytułu grzywien i innych kar pieniężnych od osób prawnych i innych jednostek organizacyjnych</t>
  </si>
  <si>
    <t>094</t>
  </si>
  <si>
    <t>Wpływy z rozliczeń/zwrotów z lat ubiegłych</t>
  </si>
  <si>
    <t>210</t>
  </si>
  <si>
    <t>Środki z Funduszu Pomocy na finansowanie lub dofinansowanie zadań bieżących w zakresie pomocy obywatelom Ukrainy</t>
  </si>
  <si>
    <t>75816</t>
  </si>
  <si>
    <t>Wpływy do rozliczenia</t>
  </si>
  <si>
    <t>609</t>
  </si>
  <si>
    <t>Środki z Funduszu Przeciwdziałania COVID-19 na finansowanie lub dofinansowanie kosztów realizacji inwestycji i zakupów inwestycyjnych związanych z przeciwdziałaniem COVID-19</t>
  </si>
  <si>
    <t>637</t>
  </si>
  <si>
    <t>Środki otrzymane z Rządowego Funduszu Polski Ład: Program Inwestycji Strategicznych na realizację zadań inwestycyjnych</t>
  </si>
  <si>
    <t>75831</t>
  </si>
  <si>
    <t>Część równoważąca subwencji ogólnej dla gmin</t>
  </si>
  <si>
    <t>75863</t>
  </si>
  <si>
    <t>Regionalne Programy Operacyjne 2014-2020 finansowane z udziałem środków Europejskiego Funduszu Rozwoju Regionalnego</t>
  </si>
  <si>
    <t>801</t>
  </si>
  <si>
    <t>Oświata i wychowanie</t>
  </si>
  <si>
    <t>80101</t>
  </si>
  <si>
    <t>Szkoły podstawowe</t>
  </si>
  <si>
    <t>246</t>
  </si>
  <si>
    <t>Środki otrzymane od pozostałych jednostek zaliczanych do sektora finansów publicznych na realizacje zadań bieżących jednostek zaliczanych do sektora finansów publicznych</t>
  </si>
  <si>
    <t>80103</t>
  </si>
  <si>
    <t>Oddziały przedszkolne w szkołach podstawowych</t>
  </si>
  <si>
    <t>066</t>
  </si>
  <si>
    <t>Wpływy z opłat za korzystanie z wychowania przedszkolnego</t>
  </si>
  <si>
    <t>067</t>
  </si>
  <si>
    <t>Wpływy z opłat za korzystanie z wyżywienia w jednostkach realizujących zadania z zakresu wychowania przedszkolnego</t>
  </si>
  <si>
    <t>203</t>
  </si>
  <si>
    <t>Dotacje celowe otrzymane z budżetu państwa na realizację własnych zadań bieżących gmin (związków gmin, związków powiatowo-gminnych)</t>
  </si>
  <si>
    <t>231</t>
  </si>
  <si>
    <t>Dotacje celowe otrzymane z gminy na zadania bieżące realizowane na podstawie porozumień (umów) między jednostkami samorządu terytorialnego</t>
  </si>
  <si>
    <t>80104</t>
  </si>
  <si>
    <t>Przedszkola</t>
  </si>
  <si>
    <t>80148</t>
  </si>
  <si>
    <t>Stołówki szkolne i przedszkolne</t>
  </si>
  <si>
    <t>80153</t>
  </si>
  <si>
    <t>Zapewnienie uczniom prawa do bezpłatnego dostępu do podręczników, materiałów edukacyjnych lub materiałów ćwiczeniowych</t>
  </si>
  <si>
    <t>80195</t>
  </si>
  <si>
    <t>205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</si>
  <si>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</si>
  <si>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851</t>
  </si>
  <si>
    <t>Ochrona zdrowia</t>
  </si>
  <si>
    <t>85154</t>
  </si>
  <si>
    <t>Przeciwdziałanie alkoholizmowi</t>
  </si>
  <si>
    <t>048</t>
  </si>
  <si>
    <t>Wpływy z opłat za zezwolenia na sprzedaż napojów alkoholowych</t>
  </si>
  <si>
    <t>85195</t>
  </si>
  <si>
    <t>852</t>
  </si>
  <si>
    <t>Pomoc społeczna</t>
  </si>
  <si>
    <t>85202</t>
  </si>
  <si>
    <t>Domy pomocy społecznej</t>
  </si>
  <si>
    <t>85203</t>
  </si>
  <si>
    <t>Ośrodki wsparcia</t>
  </si>
  <si>
    <t>85205</t>
  </si>
  <si>
    <t>Zadania w zakresie przeciwdziałania przemocy w rodzinie</t>
  </si>
  <si>
    <t>85213</t>
  </si>
  <si>
    <t>Składki na ubezpieczenie zdrowotne opłacane za osoby pobierające niektóre świadczenia z pomocy społecznej oraz za osoby uczestniczące w zajęciach w centrum integracji społecznej</t>
  </si>
  <si>
    <t>85214</t>
  </si>
  <si>
    <t>Zasiłki okresowe, celowe i pomoc w naturze oraz składki na ubezpieczenia emerytalne i rentowe</t>
  </si>
  <si>
    <t>85215</t>
  </si>
  <si>
    <t>Dodatki mieszkaniowe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</si>
  <si>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</si>
  <si>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</si>
  <si>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</si>
  <si>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</si>
  <si>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</si>
  <si>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</si>
  <si>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85230</t>
  </si>
  <si>
    <t>Pomoc w zakresie dożywiania</t>
  </si>
  <si>
    <t>85295</t>
  </si>
  <si>
    <t>853</t>
  </si>
  <si>
    <t>Pozostałe zadania w zakresie polityki społecznej</t>
  </si>
  <si>
    <t>85322</t>
  </si>
  <si>
    <t>Fundusz Pracy</t>
  </si>
  <si>
    <t>269</t>
  </si>
  <si>
    <t>Środki z Funduszu Pracy otrzymane na realizację zadań wynikających z odrębnych ustaw</t>
  </si>
  <si>
    <t>85326</t>
  </si>
  <si>
    <t>Fundusz Solidarnościowy</t>
  </si>
  <si>
    <t>217</t>
  </si>
  <si>
    <t>Środki otrzymane z państwowych funduszy celowych na realizację zadań bieżących jednostek sektora finansów publicznych</t>
  </si>
  <si>
    <t>854</t>
  </si>
  <si>
    <t>Edukacyjna opieka wychowawcza</t>
  </si>
  <si>
    <t>85415</t>
  </si>
  <si>
    <t>Pomoc materialna dla uczniów o charakterze socjalnym</t>
  </si>
  <si>
    <t>855</t>
  </si>
  <si>
    <t>Rodzina</t>
  </si>
  <si>
    <t>85501</t>
  </si>
  <si>
    <t>Świadczenie wychowawcze</t>
  </si>
  <si>
    <t>85502</t>
  </si>
  <si>
    <t>Świadczenia rodzinne, świadczenie z funduszu alimentacyjnego oraz składki na ubezpieczenia emerytalne i rentowe z ubezpieczenia społecznego</t>
  </si>
  <si>
    <t>206</t>
  </si>
  <si>
    <t>Dotacje celowe otrzymane z budżetu państwa na zadania bieżące z zakresu administracji rządowej zlecone gminom (związkom gmin, związkom powiatowo-gminnym), związane z realizacją świadczenia wychowawczego stanowiącego pomoc państwa w wychowywaniu dzieci</t>
  </si>
  <si>
    <t>85503</t>
  </si>
  <si>
    <t>Karta Dużej Rodziny</t>
  </si>
  <si>
    <t>85504</t>
  </si>
  <si>
    <t>Wspieranie rodziny</t>
  </si>
  <si>
    <t>85513</t>
  </si>
  <si>
    <t>Składki na ubezpieczenie zdrowotne opłacane za osoby pobierające niektóre świadczenia rodzinne oraz za osoby pobierające zasiłki dla opiekunów</t>
  </si>
  <si>
    <t>900</t>
  </si>
  <si>
    <t>Gospodarka komunalna i ochrona środowiska</t>
  </si>
  <si>
    <t>90001</t>
  </si>
  <si>
    <t>Gospodarka ściekowa i ochrona wód</t>
  </si>
  <si>
    <t>629</t>
  </si>
  <si>
    <t>Środki na dofinansowanie własnych inwestycji gmin, powiatów (związków gmin, związków powiatowo-gminnych, związków powiatów), samorządów województw, pozyskane z innych źródeł</t>
  </si>
  <si>
    <t>90002</t>
  </si>
  <si>
    <t>Gospodarka odpadami komunalnymi</t>
  </si>
  <si>
    <t>90004</t>
  </si>
  <si>
    <t>Utrzymanie zieleni w miastach i gminach</t>
  </si>
  <si>
    <t>90005</t>
  </si>
  <si>
    <t>Ochrona powietrza atmosferycznego i klimatu</t>
  </si>
  <si>
    <t>90015</t>
  </si>
  <si>
    <t>Oświetlenie ulic, placów i dróg</t>
  </si>
  <si>
    <t>90019</t>
  </si>
  <si>
    <t>Wpływy i wydatki związane z gromadzeniem środków z opłat i kar za korzystanie ze środowiska</t>
  </si>
  <si>
    <t>90020</t>
  </si>
  <si>
    <t>Wpływy i wydatki związane z gromadzeniem środków z opłat produktowych</t>
  </si>
  <si>
    <t>040</t>
  </si>
  <si>
    <t>Wpływy z opłaty produktowej</t>
  </si>
  <si>
    <t>90095</t>
  </si>
  <si>
    <t>921</t>
  </si>
  <si>
    <t>Kultura i ochrona dziedzictwa narodowego</t>
  </si>
  <si>
    <t>92120</t>
  </si>
  <si>
    <t>Ochrona zabytków i opieka nad zabytkami</t>
  </si>
  <si>
    <t>92195</t>
  </si>
  <si>
    <t>926</t>
  </si>
  <si>
    <t>Kultura fizyczna</t>
  </si>
  <si>
    <t>92605</t>
  </si>
  <si>
    <t>Zadania w zakresie kultury fizycznej</t>
  </si>
  <si>
    <t>Razem</t>
  </si>
  <si>
    <t>01030</t>
  </si>
  <si>
    <t>Izby rolnicze</t>
  </si>
  <si>
    <t>1100</t>
  </si>
  <si>
    <t>Wydatki związane z realizacją ich statutowych zadań (art. 236 ust. 3 pkt 1 lit. b ustawy)</t>
  </si>
  <si>
    <t>285</t>
  </si>
  <si>
    <t>Wpłaty gmin na rzecz izb rolniczych w wysokości 2 % uzyskanych wpływów z podatku rolnego oraz kwoty w wysokości 1,5 % należnego podatku rolnego na rzecz wybranego przez podatnika podmiotu uprawnionego</t>
  </si>
  <si>
    <t>430</t>
  </si>
  <si>
    <t>Zakup usług pozostałych</t>
  </si>
  <si>
    <t>1600</t>
  </si>
  <si>
    <t>Inwestycje i zakupy inwestycyjne (art. 236 ust. 4 pkt 1 ustawy)</t>
  </si>
  <si>
    <t>605</t>
  </si>
  <si>
    <t>Wydatki inwestycyjne jednostek budżetowych</t>
  </si>
  <si>
    <t>1601</t>
  </si>
  <si>
    <t>Inwestycje i zakupy inwestycyjne na programy finansowane środkami, o których mowa w art. 5 ust. 1 pkt 2 ustawy (art. 236 ust. 4 pkt 1 ustawy)</t>
  </si>
  <si>
    <t>1602</t>
  </si>
  <si>
    <t>Współfinansowanie inwestycji i zakupów inwestycyjnych ponoszonych ze środków, o których mowa w art. 5 ust. 1 pkt 2 ustawy (art. 236 ust. 4 pkt 1 ustawy)</t>
  </si>
  <si>
    <t>01044</t>
  </si>
  <si>
    <t>Infrastruktura sanitacyjna wsi</t>
  </si>
  <si>
    <t>421</t>
  </si>
  <si>
    <t>Zakup materiałów i wyposażenia</t>
  </si>
  <si>
    <t>427</t>
  </si>
  <si>
    <t>Zakup usług remontowych</t>
  </si>
  <si>
    <t>443</t>
  </si>
  <si>
    <t>Różne opłaty i składki</t>
  </si>
  <si>
    <t>1400</t>
  </si>
  <si>
    <t>Wynagrodzenia i składki od nich naliczane (art. 236 ust. 3 pkt 1 lit. a ustawy)</t>
  </si>
  <si>
    <t>401</t>
  </si>
  <si>
    <t>Wynagrodzenia osobowe pracowników</t>
  </si>
  <si>
    <t>411</t>
  </si>
  <si>
    <t>Składki na ubezpieczenia społeczne</t>
  </si>
  <si>
    <t>412</t>
  </si>
  <si>
    <t>Składki na Fundusz Pracy oraz Fundusz Solidarnościowy</t>
  </si>
  <si>
    <t>426</t>
  </si>
  <si>
    <t>Zakup energii</t>
  </si>
  <si>
    <t>436</t>
  </si>
  <si>
    <t>Opłaty z tytułu zakupu usług telekomunikacyjnych</t>
  </si>
  <si>
    <t>439</t>
  </si>
  <si>
    <t>Zakup usług obejmujących wykonanie ekspertyz, analiz i opinii</t>
  </si>
  <si>
    <t>452</t>
  </si>
  <si>
    <t>Opłaty na rzecz budżetów jednostek samorządu terytorialnego</t>
  </si>
  <si>
    <t>441</t>
  </si>
  <si>
    <t>Podróże służbowe krajowe</t>
  </si>
  <si>
    <t>606</t>
  </si>
  <si>
    <t>Wydatki na zakupy inwestycyjne jednostek budżetowych</t>
  </si>
  <si>
    <t>Wydatki jednostek poniesione ze środków z Rządowego Funduszu Polski Ład: Program Inwestycji Strategicznych na realizację zadań inwestycyjnych</t>
  </si>
  <si>
    <t>428</t>
  </si>
  <si>
    <t>Zakup usług zdrowotnych</t>
  </si>
  <si>
    <t>444</t>
  </si>
  <si>
    <t>Odpisy na zakładowy fundusz świadczeń socjalnych</t>
  </si>
  <si>
    <t>450</t>
  </si>
  <si>
    <t>Pozostałe podatki na rzecz budżetów jednostek samorządu terytorialnego</t>
  </si>
  <si>
    <t>453</t>
  </si>
  <si>
    <t>Podatek od towarów i usług (VAT).</t>
  </si>
  <si>
    <t>470</t>
  </si>
  <si>
    <t xml:space="preserve">Szkolenia pracowników niebędących członkami korpusu służby cywilnej </t>
  </si>
  <si>
    <t>1300</t>
  </si>
  <si>
    <t>Świadczenia na rzecz osób fizycznych (art. 236 ust. 3 pkt 3 ustawy)</t>
  </si>
  <si>
    <t>302</t>
  </si>
  <si>
    <t>Wydatki osobowe niezaliczone do wynagrodzeń</t>
  </si>
  <si>
    <t>404</t>
  </si>
  <si>
    <t>Dodatkowe wynagrodzenie roczne</t>
  </si>
  <si>
    <t>417</t>
  </si>
  <si>
    <t>Wynagrodzenia bezosobowe</t>
  </si>
  <si>
    <t>448</t>
  </si>
  <si>
    <t>Podatek od nieruchomości</t>
  </si>
  <si>
    <t>710</t>
  </si>
  <si>
    <t>Działalność usługowa</t>
  </si>
  <si>
    <t>71004</t>
  </si>
  <si>
    <t>Plany zagospodarowania przestrzennego</t>
  </si>
  <si>
    <t>71035</t>
  </si>
  <si>
    <t>Cmentarze</t>
  </si>
  <si>
    <t>75022</t>
  </si>
  <si>
    <t>Rady gmin (miast i miast na prawach powiatu)</t>
  </si>
  <si>
    <t>303</t>
  </si>
  <si>
    <t xml:space="preserve">Różne wydatki na rzecz osób fizycznych </t>
  </si>
  <si>
    <t>414</t>
  </si>
  <si>
    <t>Wpłaty na Państwowy Fundusz Rehabilitacji Osób Niepełnosprawnych</t>
  </si>
  <si>
    <t>461</t>
  </si>
  <si>
    <t>Koszty postępowania sądowego i prokuratorskiego</t>
  </si>
  <si>
    <t>75095</t>
  </si>
  <si>
    <t>75404</t>
  </si>
  <si>
    <t>Komendy wojewódzkie Policji</t>
  </si>
  <si>
    <t>617</t>
  </si>
  <si>
    <t>Wpłaty jednostek na państwowy fundusz celowy na finansowanie lub dofinansowanie zadań inwestycyjnych</t>
  </si>
  <si>
    <t>423</t>
  </si>
  <si>
    <t>Zakup leków, wyrobów medycznych i produktów biobójczych</t>
  </si>
  <si>
    <t>75414</t>
  </si>
  <si>
    <t>Obrona cywilna</t>
  </si>
  <si>
    <t>75495</t>
  </si>
  <si>
    <t>410</t>
  </si>
  <si>
    <t>Wynagrodzenia agencyjno-prowizyjne</t>
  </si>
  <si>
    <t>757</t>
  </si>
  <si>
    <t>Obsługa długu publicznego</t>
  </si>
  <si>
    <t>75702</t>
  </si>
  <si>
    <t>Obsługa papierów wartościowych, kredytów i pożyczek oraz innych zobowiązań jednostek samorządu terytorialnego zaliczanych do tytułu dłużnego – kredyty i pożyczki</t>
  </si>
  <si>
    <t>1810</t>
  </si>
  <si>
    <t>Obsługa długu jednostki samorządu terytorialnego (art. 236 ust. 3 pkt 6 ustawy)</t>
  </si>
  <si>
    <t>811</t>
  </si>
  <si>
    <t>Odsetki od samorządowych papierów wartościowych lub zaciągniętych przez jednostkę samorządu terytorialnego kredytów i pożyczek</t>
  </si>
  <si>
    <t>75818</t>
  </si>
  <si>
    <t>Rezerwy ogólne i celowe</t>
  </si>
  <si>
    <t>481</t>
  </si>
  <si>
    <t>Rezerwy</t>
  </si>
  <si>
    <t>424</t>
  </si>
  <si>
    <t>Zakup środków dydaktycznych i książek</t>
  </si>
  <si>
    <t>435</t>
  </si>
  <si>
    <t>Zakup towarów (w szczególności materiałów, leków, żywności) w związku z pomocą obywatelom Ukrainy</t>
  </si>
  <si>
    <t>437</t>
  </si>
  <si>
    <t>Zakup usług związanych z pomocą obywatelom Ukrainy</t>
  </si>
  <si>
    <t>1200</t>
  </si>
  <si>
    <t>Dotacje na zadania bieżące (art. 236 ust. 3 pkt 2 ustawy)</t>
  </si>
  <si>
    <t>254</t>
  </si>
  <si>
    <t>Dotacja podmiotowa z budżetu dla niepublicznej jednostki systemu oświaty</t>
  </si>
  <si>
    <t>324</t>
  </si>
  <si>
    <t>Stypendia dla uczniów</t>
  </si>
  <si>
    <t>474</t>
  </si>
  <si>
    <t>Wynagrodzenia i uposażenia wypłacane w związku z pomocą obywatelom Ukrainy</t>
  </si>
  <si>
    <t>475</t>
  </si>
  <si>
    <t>Wynagrodzenia nauczycieli wypłacane w związku z pomocą obywatelom Ukrainy</t>
  </si>
  <si>
    <t>479</t>
  </si>
  <si>
    <t>Wynagrodzenia osobowe nauczycieli</t>
  </si>
  <si>
    <t>480</t>
  </si>
  <si>
    <t>Dodatkowe wynagrodzenie roczne nauczycieli</t>
  </si>
  <si>
    <t>485</t>
  </si>
  <si>
    <t>Składki i inne pochodne od wynagrodzeń pracowników wypłacanych w związku z pomocą obywatelom Ukrainy</t>
  </si>
  <si>
    <t>422</t>
  </si>
  <si>
    <t>Zakup środków żywności</t>
  </si>
  <si>
    <t>Dotacje celowe przekazane gminie na zadania bieżące realizowane na podstawie porozumień (umów) między jednostkami samorządu terytorialnego</t>
  </si>
  <si>
    <t>80107</t>
  </si>
  <si>
    <t>Świetlice szkolne</t>
  </si>
  <si>
    <t>80113</t>
  </si>
  <si>
    <t>Dowożenie uczniów do szkół</t>
  </si>
  <si>
    <t>80117</t>
  </si>
  <si>
    <t>Branżowe szkoły I i II stopnia</t>
  </si>
  <si>
    <t>80146</t>
  </si>
  <si>
    <t>Dokształcanie i doskonalenie nauczycieli</t>
  </si>
  <si>
    <t>80150</t>
  </si>
  <si>
    <t>Realizacja zadań wymagających stosowania specjalnej organizacji nauki i metod pracy dla dzieci i młodzieży w szkołach podstawowych</t>
  </si>
  <si>
    <t>283</t>
  </si>
  <si>
    <t>Dotacja celowa z budżetu na finansowanie lub dofinansowanie zadań zleconych do realizacji pozostałym jednostkom nie zaliczanym do sektora finansów publicznych</t>
  </si>
  <si>
    <t>1101</t>
  </si>
  <si>
    <t>Wydatki związane z realizacją ich statutowych zadań, związane z programami finansowanymi środkami, o których mowa w art. 5 ust. 1 pkt 2 ustawy (art. 236 ust. 3 pkt 4 ustawy)</t>
  </si>
  <si>
    <t>1401</t>
  </si>
  <si>
    <t>Wynagrodzenia i składki od nich naliczane, związane z programami finansowanymi środkami, o których mowa w art. 5 ust. 1 pkt 2 ustawy (art. 236 ust. 3 pkt 4 ustawy)</t>
  </si>
  <si>
    <t>85153</t>
  </si>
  <si>
    <t>Zwalczanie narkomanii</t>
  </si>
  <si>
    <t>433</t>
  </si>
  <si>
    <t>Zakup usług przez jednostki samorządu terytorialnego od innych jednostek samorządu terytorialnego</t>
  </si>
  <si>
    <t>413</t>
  </si>
  <si>
    <t>Składki na ubezpieczenie zdrowotne</t>
  </si>
  <si>
    <t>311</t>
  </si>
  <si>
    <t>Świadczenia społeczne</t>
  </si>
  <si>
    <t>291</t>
  </si>
  <si>
    <t>Zwrot dotacji oraz płatności wykorzystanych niezgodnie z przeznaczeniem lub wykorzystanych z naruszeniem procedur, o których mowa w art. 184 ustawy, pobranych nienależnie lub w nadmiernej wysokości</t>
  </si>
  <si>
    <t>471</t>
  </si>
  <si>
    <t>Wpłaty na PPK finansowane przez podmiot zatrudniający</t>
  </si>
  <si>
    <t>329</t>
  </si>
  <si>
    <t>Świadczenia społeczne wypłacane obywatelom Ukrainy przebywającym na terytorium RP</t>
  </si>
  <si>
    <t>456</t>
  </si>
  <si>
    <t>Odsetki od dotacji oraz płatności: wykorzystanych niezgodnie z przeznaczeniem lub wykorzystanych z naruszeniem procedur, o których mowa w art. 184 ustawy, pobranych nienależnie lub  w nadmiernej wysokości</t>
  </si>
  <si>
    <t>85508</t>
  </si>
  <si>
    <t>Rodziny zastępcze</t>
  </si>
  <si>
    <t>460</t>
  </si>
  <si>
    <t>Kary, odszkodowania i grzywny wypłacane na rzecz osób prawnych i innych jednostek organizacyjnych</t>
  </si>
  <si>
    <t>90003</t>
  </si>
  <si>
    <t>Oczyszczanie miast i wsi</t>
  </si>
  <si>
    <t>92109</t>
  </si>
  <si>
    <t>Domy i ośrodki kultury, świetlice i kluby</t>
  </si>
  <si>
    <t>248</t>
  </si>
  <si>
    <t>Dotacja podmiotowa z budżetu dla samorządowej instytucji kultury</t>
  </si>
  <si>
    <t>92116</t>
  </si>
  <si>
    <t>Biblioteki</t>
  </si>
  <si>
    <t>1610</t>
  </si>
  <si>
    <t>Wydatki o charakterze dotacyjnym na inwestycje i zakupy inwestycyjne (art. 236 ust. 4 pkt 1 ustawy)</t>
  </si>
  <si>
    <t>657</t>
  </si>
  <si>
    <t>Dotacje celowe przekazane z budżetu na finansowanie lub dofinansowanie zadań inwestycyjnych obiektów zabytkowych jednostkom niezaliczanym do sektora finansów publicznych</t>
  </si>
  <si>
    <t>282</t>
  </si>
  <si>
    <t>Dotacja celowa z budżetu na finansowanie lub dofinansowanie zadań zleconych do realizacji stowarzyszeniom</t>
  </si>
  <si>
    <t>Wydatki objete limitami z wykazu przedsięwzięć w 2024 r.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</si>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</sst>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ADD8E6"/>
      </patternFill>
    </fill>
    <fill>
      <patternFill patternType="solid">
        <fgColor rgb="FFFFFFFF"/>
      </patternFill>
    </fill>
    <fill>
      <patternFill patternType="solid">
        <fgColor rgb="FFF5F5DC"/>
      </patternFill>
    </fill>
    <fill>
      <patternFill patternType="solid">
        <fgColor rgb="FF99DFCF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2" xfId="0" applyFont="1" applyFill="1" applyBorder="1" applyAlignment="1">
      <alignment wrapText="1"/>
    </xf>
    <xf numFmtId="4" fontId="2" fillId="3" borderId="2" xfId="0" applyNumberFormat="1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right" vertical="center"/>
    </xf>
    <xf numFmtId="10" fontId="2" fillId="4" borderId="2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10" fontId="1" fillId="4" borderId="2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" fontId="1" fillId="6" borderId="2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10" fontId="1" fillId="3" borderId="2" xfId="0" applyNumberFormat="1" applyFont="1" applyFill="1" applyBorder="1" applyAlignment="1">
      <alignment horizontal="left" vertical="center"/>
    </xf>
    <xf numFmtId="10" fontId="1" fillId="3" borderId="2" xfId="0" applyNumberFormat="1" applyFont="1" applyFill="1" applyBorder="1" applyAlignment="1">
      <alignment horizontal="left" vertical="center" wrapText="1"/>
    </xf>
    <xf numFmtId="10" fontId="1" fillId="3" borderId="2" xfId="0" applyNumberFormat="1" applyFont="1" applyFill="1" applyBorder="1" applyAlignment="1">
      <alignment horizontal="right" vertical="center"/>
    </xf>
    <xf numFmtId="4" fontId="2" fillId="7" borderId="2" xfId="0" applyNumberFormat="1" applyFont="1" applyFill="1" applyBorder="1" applyAlignment="1">
      <alignment horizontal="center" vertical="center"/>
    </xf>
    <xf numFmtId="10" fontId="2" fillId="4" borderId="2" xfId="0" applyNumberFormat="1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right" vertical="center" wrapText="1"/>
    </xf>
    <xf numFmtId="10" fontId="2" fillId="4" borderId="2" xfId="0" applyNumberFormat="1" applyFont="1" applyFill="1" applyBorder="1" applyAlignment="1">
      <alignment horizontal="left" vertical="center"/>
    </xf>
    <xf numFmtId="4" fontId="1" fillId="5" borderId="2" xfId="0" applyNumberFormat="1" applyFont="1" applyFill="1" applyBorder="1" applyAlignment="1">
      <alignment horizontal="left" vertical="center" wrapText="1"/>
    </xf>
    <xf numFmtId="1" fontId="1" fillId="5" borderId="2" xfId="0" applyNumberFormat="1" applyFont="1" applyFill="1" applyBorder="1" applyAlignment="1">
      <alignment horizontal="left" vertical="center"/>
    </xf>
    <xf numFmtId="4" fontId="1" fillId="5" borderId="2" xfId="0" applyNumberFormat="1" applyFont="1" applyFill="1" applyBorder="1" applyAlignment="1">
      <alignment horizontal="right" vertical="center" wrapText="1"/>
    </xf>
    <xf numFmtId="10" fontId="1" fillId="4" borderId="2" xfId="0" applyNumberFormat="1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/>
    </xf>
    <xf numFmtId="10" fontId="2" fillId="4" borderId="2" xfId="0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7.140625" customWidth="1"/>
    <col min="2" max="2" width="42.85546875" customWidth="1"/>
    <col min="3" max="6" width="14.28515625" customWidth="1"/>
    <col min="7" max="7" width="11.42578125" customWidth="1"/>
    <col min="8" max="17" width="14.28515625" hidden="1" customWidth="1"/>
  </cols>
  <sheetData>
    <row r="1" spans="1:17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9.950000000000003" customHeight="1" x14ac:dyDescent="0.25">
      <c r="A2" s="2" t="s">
        <v>17</v>
      </c>
      <c r="B2" s="3" t="s">
        <v>18</v>
      </c>
      <c r="C2" s="4">
        <v>57487490.729999997</v>
      </c>
      <c r="D2" s="4">
        <v>62163618.009999998</v>
      </c>
      <c r="E2" s="4">
        <v>62163618.009999998</v>
      </c>
      <c r="F2" s="4">
        <v>61183394.600000001</v>
      </c>
      <c r="G2" s="5">
        <f t="shared" ref="G2:G24" si="0">IF($E2=0,0,$F2/$E2)</f>
        <v>0.98423155792118933</v>
      </c>
      <c r="H2" s="4">
        <v>50921052.189999998</v>
      </c>
      <c r="I2" s="4">
        <v>48458302</v>
      </c>
      <c r="J2" s="4">
        <v>49959517</v>
      </c>
      <c r="K2" s="4">
        <v>51357487</v>
      </c>
      <c r="L2" s="4">
        <v>52794600</v>
      </c>
      <c r="M2" s="4">
        <v>54113664</v>
      </c>
      <c r="N2" s="4">
        <v>55465705</v>
      </c>
      <c r="O2" s="4">
        <v>56851547</v>
      </c>
      <c r="P2" s="4">
        <v>58272036</v>
      </c>
      <c r="Q2" s="4">
        <v>59728037</v>
      </c>
    </row>
    <row r="3" spans="1:17" ht="39.950000000000003" customHeight="1" x14ac:dyDescent="0.25">
      <c r="A3" s="2" t="s">
        <v>19</v>
      </c>
      <c r="B3" s="3" t="s">
        <v>20</v>
      </c>
      <c r="C3" s="4">
        <v>38477505.689999998</v>
      </c>
      <c r="D3" s="4">
        <v>48582762.109999999</v>
      </c>
      <c r="E3" s="4">
        <v>48582762.109999999</v>
      </c>
      <c r="F3" s="4">
        <v>48814351.490000002</v>
      </c>
      <c r="G3" s="5">
        <f t="shared" si="0"/>
        <v>1.0047669043492349</v>
      </c>
      <c r="H3" s="4">
        <v>46788696.270000003</v>
      </c>
      <c r="I3" s="4">
        <v>48426302</v>
      </c>
      <c r="J3" s="4">
        <v>49927517</v>
      </c>
      <c r="K3" s="4">
        <v>51325487</v>
      </c>
      <c r="L3" s="4">
        <v>52762600</v>
      </c>
      <c r="M3" s="4">
        <v>54081664</v>
      </c>
      <c r="N3" s="4">
        <v>55433705</v>
      </c>
      <c r="O3" s="4">
        <v>56819547</v>
      </c>
      <c r="P3" s="4">
        <v>58240036</v>
      </c>
      <c r="Q3" s="4">
        <v>59696037</v>
      </c>
    </row>
    <row r="4" spans="1:17" ht="27" customHeight="1" x14ac:dyDescent="0.25">
      <c r="A4" s="6" t="s">
        <v>21</v>
      </c>
      <c r="B4" s="7" t="s">
        <v>22</v>
      </c>
      <c r="C4" s="8">
        <v>7587469</v>
      </c>
      <c r="D4" s="9">
        <v>8448676</v>
      </c>
      <c r="E4" s="8">
        <v>8448676</v>
      </c>
      <c r="F4" s="8">
        <v>8448676</v>
      </c>
      <c r="G4" s="10">
        <f t="shared" si="0"/>
        <v>1</v>
      </c>
      <c r="H4" s="9">
        <v>20125068.57</v>
      </c>
      <c r="I4" s="9">
        <v>20829446</v>
      </c>
      <c r="J4" s="9">
        <v>21475159</v>
      </c>
      <c r="K4" s="9">
        <v>22076463</v>
      </c>
      <c r="L4" s="9">
        <v>22694604</v>
      </c>
      <c r="M4" s="9">
        <v>23261969</v>
      </c>
      <c r="N4" s="9">
        <v>23843518</v>
      </c>
      <c r="O4" s="9">
        <v>24439606</v>
      </c>
      <c r="P4" s="9">
        <v>25050596</v>
      </c>
      <c r="Q4" s="9">
        <v>25676861</v>
      </c>
    </row>
    <row r="5" spans="1:17" ht="27" customHeight="1" x14ac:dyDescent="0.25">
      <c r="A5" s="6" t="s">
        <v>23</v>
      </c>
      <c r="B5" s="7" t="s">
        <v>24</v>
      </c>
      <c r="C5" s="8">
        <v>27510</v>
      </c>
      <c r="D5" s="9">
        <v>27510</v>
      </c>
      <c r="E5" s="8">
        <v>27510</v>
      </c>
      <c r="F5" s="8">
        <v>27510</v>
      </c>
      <c r="G5" s="10">
        <f t="shared" si="0"/>
        <v>1</v>
      </c>
      <c r="H5" s="9">
        <v>14693.28</v>
      </c>
      <c r="I5" s="9">
        <v>15208</v>
      </c>
      <c r="J5" s="9">
        <v>15679</v>
      </c>
      <c r="K5" s="9">
        <v>16118</v>
      </c>
      <c r="L5" s="9">
        <v>16569</v>
      </c>
      <c r="M5" s="9">
        <v>16983</v>
      </c>
      <c r="N5" s="9">
        <v>17408</v>
      </c>
      <c r="O5" s="9">
        <v>17843</v>
      </c>
      <c r="P5" s="9">
        <v>18289</v>
      </c>
      <c r="Q5" s="9">
        <v>18746</v>
      </c>
    </row>
    <row r="6" spans="1:17" ht="14.25" customHeight="1" x14ac:dyDescent="0.25">
      <c r="A6" s="6" t="s">
        <v>25</v>
      </c>
      <c r="B6" s="7" t="s">
        <v>26</v>
      </c>
      <c r="C6" s="8">
        <v>14908681</v>
      </c>
      <c r="D6" s="9">
        <v>17101608</v>
      </c>
      <c r="E6" s="8">
        <v>17101608</v>
      </c>
      <c r="F6" s="8">
        <v>17101608</v>
      </c>
      <c r="G6" s="10">
        <f t="shared" si="0"/>
        <v>1</v>
      </c>
      <c r="H6" s="9">
        <v>9770590.1500000004</v>
      </c>
      <c r="I6" s="9">
        <v>10112561</v>
      </c>
      <c r="J6" s="9">
        <v>10426050</v>
      </c>
      <c r="K6" s="9">
        <v>10717979</v>
      </c>
      <c r="L6" s="9">
        <v>11018082</v>
      </c>
      <c r="M6" s="9">
        <v>11293534</v>
      </c>
      <c r="N6" s="9">
        <v>11575872</v>
      </c>
      <c r="O6" s="9">
        <v>11865269</v>
      </c>
      <c r="P6" s="9">
        <v>12161901</v>
      </c>
      <c r="Q6" s="9">
        <v>12465949</v>
      </c>
    </row>
    <row r="7" spans="1:17" ht="39.950000000000003" customHeight="1" x14ac:dyDescent="0.25">
      <c r="A7" s="6" t="s">
        <v>27</v>
      </c>
      <c r="B7" s="7" t="s">
        <v>28</v>
      </c>
      <c r="C7" s="8">
        <v>6090964.5899999999</v>
      </c>
      <c r="D7" s="9">
        <v>13079319.66</v>
      </c>
      <c r="E7" s="8">
        <v>13079319.66</v>
      </c>
      <c r="F7" s="8">
        <v>12570543.43</v>
      </c>
      <c r="G7" s="10">
        <f t="shared" si="0"/>
        <v>0.96110071141116216</v>
      </c>
      <c r="H7" s="9">
        <v>6059297.1100000003</v>
      </c>
      <c r="I7" s="9">
        <v>6271373</v>
      </c>
      <c r="J7" s="9">
        <v>6465786</v>
      </c>
      <c r="K7" s="9">
        <v>6646828</v>
      </c>
      <c r="L7" s="9">
        <v>6832939</v>
      </c>
      <c r="M7" s="9">
        <v>7003762</v>
      </c>
      <c r="N7" s="9">
        <v>7178856</v>
      </c>
      <c r="O7" s="9">
        <v>7358327</v>
      </c>
      <c r="P7" s="9">
        <v>7542285</v>
      </c>
      <c r="Q7" s="9">
        <v>7730842</v>
      </c>
    </row>
    <row r="8" spans="1:17" ht="39.950000000000003" customHeight="1" x14ac:dyDescent="0.25">
      <c r="A8" s="6" t="s">
        <v>29</v>
      </c>
      <c r="B8" s="7" t="s">
        <v>30</v>
      </c>
      <c r="C8" s="8">
        <v>9862881.0999999996</v>
      </c>
      <c r="D8" s="9">
        <v>9925648.4499999993</v>
      </c>
      <c r="E8" s="8">
        <v>9925648.4499999993</v>
      </c>
      <c r="F8" s="8">
        <v>10666014.060000001</v>
      </c>
      <c r="G8" s="10">
        <f t="shared" si="0"/>
        <v>1.0745911578200213</v>
      </c>
      <c r="H8" s="9">
        <v>10819047.16</v>
      </c>
      <c r="I8" s="9">
        <v>11197714</v>
      </c>
      <c r="J8" s="9">
        <v>11544843</v>
      </c>
      <c r="K8" s="9">
        <v>11868099</v>
      </c>
      <c r="L8" s="9">
        <v>12200406</v>
      </c>
      <c r="M8" s="9">
        <v>12505416</v>
      </c>
      <c r="N8" s="9">
        <v>12818051</v>
      </c>
      <c r="O8" s="9">
        <v>13138502</v>
      </c>
      <c r="P8" s="9">
        <v>13466965</v>
      </c>
      <c r="Q8" s="9">
        <v>13803639</v>
      </c>
    </row>
    <row r="9" spans="1:17" ht="39.950000000000003" customHeight="1" x14ac:dyDescent="0.25">
      <c r="A9" s="6" t="s">
        <v>31</v>
      </c>
      <c r="B9" s="7" t="s">
        <v>32</v>
      </c>
      <c r="C9" s="8">
        <v>3126385</v>
      </c>
      <c r="D9" s="9">
        <v>3126385</v>
      </c>
      <c r="E9" s="8">
        <v>3126385</v>
      </c>
      <c r="F9" s="8">
        <v>3390117.38</v>
      </c>
      <c r="G9" s="10">
        <f t="shared" si="0"/>
        <v>1.0843569745888622</v>
      </c>
      <c r="H9" s="9">
        <v>3384720</v>
      </c>
      <c r="I9" s="9">
        <v>3503185</v>
      </c>
      <c r="J9" s="9">
        <v>3712914</v>
      </c>
      <c r="K9" s="9">
        <v>3712914</v>
      </c>
      <c r="L9" s="9">
        <v>3816876</v>
      </c>
      <c r="M9" s="9">
        <v>3912298</v>
      </c>
      <c r="N9" s="9">
        <v>4010105</v>
      </c>
      <c r="O9" s="9">
        <v>4110358</v>
      </c>
      <c r="P9" s="9">
        <v>4213117</v>
      </c>
      <c r="Q9" s="9">
        <v>4318445</v>
      </c>
    </row>
    <row r="10" spans="1:17" ht="39.950000000000003" customHeight="1" x14ac:dyDescent="0.25">
      <c r="A10" s="2" t="s">
        <v>33</v>
      </c>
      <c r="B10" s="3" t="s">
        <v>34</v>
      </c>
      <c r="C10" s="4">
        <v>19009985.039999999</v>
      </c>
      <c r="D10" s="4">
        <v>13580855.9</v>
      </c>
      <c r="E10" s="4">
        <v>13580855.9</v>
      </c>
      <c r="F10" s="4">
        <v>12369043.109999999</v>
      </c>
      <c r="G10" s="5">
        <f t="shared" si="0"/>
        <v>0.91077051410287024</v>
      </c>
      <c r="H10" s="4">
        <v>4132355.92</v>
      </c>
      <c r="I10" s="4">
        <v>32000</v>
      </c>
      <c r="J10" s="4">
        <v>32000</v>
      </c>
      <c r="K10" s="4">
        <v>32000</v>
      </c>
      <c r="L10" s="4">
        <v>32000</v>
      </c>
      <c r="M10" s="4">
        <v>32000</v>
      </c>
      <c r="N10" s="4">
        <v>32000</v>
      </c>
      <c r="O10" s="4">
        <v>32000</v>
      </c>
      <c r="P10" s="4">
        <v>32000</v>
      </c>
      <c r="Q10" s="4">
        <v>32000</v>
      </c>
    </row>
    <row r="11" spans="1:17" ht="14.25" customHeight="1" x14ac:dyDescent="0.25">
      <c r="A11" s="6" t="s">
        <v>35</v>
      </c>
      <c r="B11" s="7" t="s">
        <v>36</v>
      </c>
      <c r="C11" s="8">
        <v>52000</v>
      </c>
      <c r="D11" s="9">
        <v>52000</v>
      </c>
      <c r="E11" s="8">
        <v>52000</v>
      </c>
      <c r="F11" s="8">
        <v>5564.52</v>
      </c>
      <c r="G11" s="10">
        <f t="shared" si="0"/>
        <v>0.10701000000000001</v>
      </c>
      <c r="H11" s="9">
        <v>32000</v>
      </c>
      <c r="I11" s="9">
        <v>32000</v>
      </c>
      <c r="J11" s="9">
        <v>32000</v>
      </c>
      <c r="K11" s="9">
        <v>32000</v>
      </c>
      <c r="L11" s="9">
        <v>32000</v>
      </c>
      <c r="M11" s="9">
        <v>32000</v>
      </c>
      <c r="N11" s="9">
        <v>32000</v>
      </c>
      <c r="O11" s="9">
        <v>32000</v>
      </c>
      <c r="P11" s="9">
        <v>32000</v>
      </c>
      <c r="Q11" s="9">
        <v>32000</v>
      </c>
    </row>
    <row r="12" spans="1:17" ht="39.950000000000003" customHeight="1" x14ac:dyDescent="0.25">
      <c r="A12" s="6" t="s">
        <v>37</v>
      </c>
      <c r="B12" s="7" t="s">
        <v>38</v>
      </c>
      <c r="C12" s="8">
        <v>18957985.039999999</v>
      </c>
      <c r="D12" s="9">
        <v>13528855.9</v>
      </c>
      <c r="E12" s="8">
        <v>13528855.9</v>
      </c>
      <c r="F12" s="8">
        <v>12363478.59</v>
      </c>
      <c r="G12" s="10">
        <f t="shared" si="0"/>
        <v>0.91385987709426331</v>
      </c>
      <c r="H12" s="9">
        <v>4100355.92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ht="39.950000000000003" customHeight="1" x14ac:dyDescent="0.25">
      <c r="A13" s="2" t="s">
        <v>39</v>
      </c>
      <c r="B13" s="3" t="s">
        <v>40</v>
      </c>
      <c r="C13" s="4">
        <v>66484989.899999999</v>
      </c>
      <c r="D13" s="4">
        <v>66745350.18</v>
      </c>
      <c r="E13" s="4">
        <v>66745350.18</v>
      </c>
      <c r="F13" s="4">
        <v>61218394.539999999</v>
      </c>
      <c r="G13" s="5">
        <f t="shared" si="0"/>
        <v>0.91719339811545209</v>
      </c>
      <c r="H13" s="4">
        <v>55144400.439999998</v>
      </c>
      <c r="I13" s="4">
        <v>47557503.159999996</v>
      </c>
      <c r="J13" s="4">
        <v>49042421.159999996</v>
      </c>
      <c r="K13" s="4">
        <v>50440391.159999996</v>
      </c>
      <c r="L13" s="4">
        <v>51919921.869999997</v>
      </c>
      <c r="M13" s="4">
        <v>53828119.159999996</v>
      </c>
      <c r="N13" s="4">
        <v>55130160.159999996</v>
      </c>
      <c r="O13" s="4">
        <v>56528703.079999998</v>
      </c>
      <c r="P13" s="4">
        <v>58106595.719999999</v>
      </c>
      <c r="Q13" s="4">
        <v>59607804</v>
      </c>
    </row>
    <row r="14" spans="1:17" ht="39.950000000000003" customHeight="1" x14ac:dyDescent="0.25">
      <c r="A14" s="2" t="s">
        <v>41</v>
      </c>
      <c r="B14" s="3" t="s">
        <v>42</v>
      </c>
      <c r="C14" s="4">
        <v>42012561.399999999</v>
      </c>
      <c r="D14" s="4">
        <v>48846442.740000002</v>
      </c>
      <c r="E14" s="4">
        <v>48846442.740000002</v>
      </c>
      <c r="F14" s="4">
        <v>44468767.600000001</v>
      </c>
      <c r="G14" s="5">
        <f t="shared" si="0"/>
        <v>0.91037883427250776</v>
      </c>
      <c r="H14" s="4">
        <v>45565753.119999997</v>
      </c>
      <c r="I14" s="4">
        <v>44557503.159999996</v>
      </c>
      <c r="J14" s="4">
        <v>47042421.159999996</v>
      </c>
      <c r="K14" s="4">
        <v>50159940.450000003</v>
      </c>
      <c r="L14" s="4">
        <v>51639471.159999996</v>
      </c>
      <c r="M14" s="4">
        <v>52925621.159999996</v>
      </c>
      <c r="N14" s="4">
        <v>54239104.159999996</v>
      </c>
      <c r="O14" s="4">
        <v>55565570.079999998</v>
      </c>
      <c r="P14" s="4">
        <v>56921250</v>
      </c>
      <c r="Q14" s="4">
        <v>58287322</v>
      </c>
    </row>
    <row r="15" spans="1:17" ht="39.950000000000003" customHeight="1" x14ac:dyDescent="0.25">
      <c r="A15" s="6" t="s">
        <v>43</v>
      </c>
      <c r="B15" s="7" t="s">
        <v>44</v>
      </c>
      <c r="C15" s="8">
        <v>18449453.359999999</v>
      </c>
      <c r="D15" s="9">
        <v>21222361.23</v>
      </c>
      <c r="E15" s="8">
        <v>21249764.890000001</v>
      </c>
      <c r="F15" s="8">
        <v>20241725.640000001</v>
      </c>
      <c r="G15" s="10">
        <f t="shared" si="0"/>
        <v>0.95256233397319245</v>
      </c>
      <c r="H15" s="9">
        <v>21542271.399999999</v>
      </c>
      <c r="I15" s="9">
        <v>22576300</v>
      </c>
      <c r="J15" s="9">
        <v>24488946</v>
      </c>
      <c r="K15" s="9">
        <v>24488946</v>
      </c>
      <c r="L15" s="9">
        <v>25144025</v>
      </c>
      <c r="M15" s="9">
        <v>25797770</v>
      </c>
      <c r="N15" s="9">
        <v>26449164</v>
      </c>
      <c r="O15" s="9">
        <v>27083944</v>
      </c>
      <c r="P15" s="9">
        <v>27727188</v>
      </c>
      <c r="Q15" s="9">
        <v>28371845</v>
      </c>
    </row>
    <row r="16" spans="1:17" ht="14.25" customHeight="1" x14ac:dyDescent="0.25">
      <c r="A16" s="6" t="s">
        <v>45</v>
      </c>
      <c r="B16" s="7" t="s">
        <v>46</v>
      </c>
      <c r="C16" s="11">
        <v>0</v>
      </c>
      <c r="D16" s="11">
        <v>0</v>
      </c>
      <c r="E16" s="11">
        <v>0</v>
      </c>
      <c r="F16" s="11">
        <v>0</v>
      </c>
      <c r="G16" s="10">
        <f t="shared" si="0"/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</row>
    <row r="17" spans="1:17" ht="27" customHeight="1" x14ac:dyDescent="0.25">
      <c r="A17" s="6" t="s">
        <v>47</v>
      </c>
      <c r="B17" s="7" t="s">
        <v>48</v>
      </c>
      <c r="C17" s="11">
        <v>0</v>
      </c>
      <c r="D17" s="11">
        <v>0</v>
      </c>
      <c r="E17" s="11">
        <v>0</v>
      </c>
      <c r="F17" s="11">
        <v>0</v>
      </c>
      <c r="G17" s="10">
        <f t="shared" si="0"/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pans="1:17" ht="39.950000000000003" customHeight="1" x14ac:dyDescent="0.25">
      <c r="A18" s="6" t="s">
        <v>49</v>
      </c>
      <c r="B18" s="7" t="s">
        <v>50</v>
      </c>
      <c r="C18" s="11">
        <v>334000</v>
      </c>
      <c r="D18" s="11">
        <v>334000</v>
      </c>
      <c r="E18" s="11">
        <v>334000</v>
      </c>
      <c r="F18" s="11">
        <v>239430.12</v>
      </c>
      <c r="G18" s="10">
        <f t="shared" si="0"/>
        <v>0.71685664670658678</v>
      </c>
      <c r="H18" s="11">
        <v>234962</v>
      </c>
      <c r="I18" s="11">
        <v>253011</v>
      </c>
      <c r="J18" s="11">
        <v>188638</v>
      </c>
      <c r="K18" s="11">
        <v>131605</v>
      </c>
      <c r="L18" s="11">
        <v>83310</v>
      </c>
      <c r="M18" s="11">
        <v>54776</v>
      </c>
      <c r="N18" s="11">
        <v>39403</v>
      </c>
      <c r="O18" s="11">
        <v>23984</v>
      </c>
      <c r="P18" s="11">
        <v>11955</v>
      </c>
      <c r="Q18" s="11">
        <v>3817</v>
      </c>
    </row>
    <row r="19" spans="1:17" ht="65.650000000000006" customHeight="1" x14ac:dyDescent="0.25">
      <c r="A19" s="6" t="s">
        <v>51</v>
      </c>
      <c r="B19" s="7" t="s">
        <v>52</v>
      </c>
      <c r="C19" s="11">
        <v>0</v>
      </c>
      <c r="D19" s="11">
        <v>0</v>
      </c>
      <c r="E19" s="11">
        <v>0</v>
      </c>
      <c r="F19" s="12">
        <v>0</v>
      </c>
      <c r="G19" s="10">
        <f t="shared" si="0"/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</row>
    <row r="20" spans="1:17" ht="39.950000000000003" customHeight="1" x14ac:dyDescent="0.25">
      <c r="A20" s="6" t="s">
        <v>53</v>
      </c>
      <c r="B20" s="7" t="s">
        <v>54</v>
      </c>
      <c r="C20" s="11">
        <v>0</v>
      </c>
      <c r="D20" s="11">
        <v>0</v>
      </c>
      <c r="E20" s="11">
        <v>0</v>
      </c>
      <c r="F20" s="12">
        <v>0</v>
      </c>
      <c r="G20" s="10">
        <f t="shared" si="0"/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spans="1:17" ht="27" customHeight="1" x14ac:dyDescent="0.25">
      <c r="A21" s="6" t="s">
        <v>55</v>
      </c>
      <c r="B21" s="7" t="s">
        <v>56</v>
      </c>
      <c r="C21" s="11">
        <v>0</v>
      </c>
      <c r="D21" s="11">
        <v>0</v>
      </c>
      <c r="E21" s="11">
        <v>0</v>
      </c>
      <c r="F21" s="12">
        <v>0</v>
      </c>
      <c r="G21" s="10">
        <f t="shared" si="0"/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spans="1:17" ht="39.950000000000003" customHeight="1" x14ac:dyDescent="0.25">
      <c r="A22" s="2" t="s">
        <v>57</v>
      </c>
      <c r="B22" s="3" t="s">
        <v>58</v>
      </c>
      <c r="C22" s="4">
        <v>24472428.5</v>
      </c>
      <c r="D22" s="4">
        <v>17898907.440000001</v>
      </c>
      <c r="E22" s="4">
        <v>17898907.440000001</v>
      </c>
      <c r="F22" s="4">
        <v>16749626.939999999</v>
      </c>
      <c r="G22" s="5">
        <f t="shared" si="0"/>
        <v>0.93579046632580376</v>
      </c>
      <c r="H22" s="4">
        <v>9578647.3200000003</v>
      </c>
      <c r="I22" s="4">
        <v>3000000</v>
      </c>
      <c r="J22" s="4">
        <v>2000000</v>
      </c>
      <c r="K22" s="4">
        <v>280450.71000000002</v>
      </c>
      <c r="L22" s="4">
        <v>280450.71000000002</v>
      </c>
      <c r="M22" s="4">
        <v>902498</v>
      </c>
      <c r="N22" s="4">
        <v>891056</v>
      </c>
      <c r="O22" s="4">
        <v>963133</v>
      </c>
      <c r="P22" s="4">
        <v>1185345.72</v>
      </c>
      <c r="Q22" s="4">
        <v>1320482</v>
      </c>
    </row>
    <row r="23" spans="1:17" ht="39.950000000000003" customHeight="1" x14ac:dyDescent="0.25">
      <c r="A23" s="6" t="s">
        <v>59</v>
      </c>
      <c r="B23" s="7" t="s">
        <v>60</v>
      </c>
      <c r="C23" s="8">
        <v>24472428.5</v>
      </c>
      <c r="D23" s="9">
        <v>17898907.440000001</v>
      </c>
      <c r="E23" s="8">
        <v>17898907.440000001</v>
      </c>
      <c r="F23" s="8">
        <v>16749626.939999999</v>
      </c>
      <c r="G23" s="10">
        <f t="shared" si="0"/>
        <v>0.93579046632580376</v>
      </c>
      <c r="H23" s="9">
        <v>9578647.3200000003</v>
      </c>
      <c r="I23" s="9">
        <v>3000000</v>
      </c>
      <c r="J23" s="9">
        <v>2000000</v>
      </c>
      <c r="K23" s="9">
        <v>280450.71000000002</v>
      </c>
      <c r="L23" s="9">
        <v>280450.71000000002</v>
      </c>
      <c r="M23" s="9">
        <v>902498</v>
      </c>
      <c r="N23" s="9">
        <v>891056</v>
      </c>
      <c r="O23" s="9">
        <v>963133</v>
      </c>
      <c r="P23" s="9">
        <v>1185345.72</v>
      </c>
      <c r="Q23" s="9">
        <v>1320482</v>
      </c>
    </row>
    <row r="24" spans="1:17" ht="39.950000000000003" customHeight="1" x14ac:dyDescent="0.25">
      <c r="A24" s="6" t="s">
        <v>61</v>
      </c>
      <c r="B24" s="7" t="s">
        <v>62</v>
      </c>
      <c r="C24" s="8">
        <v>1240431.96</v>
      </c>
      <c r="D24" s="9">
        <v>1233259.1499999999</v>
      </c>
      <c r="E24" s="8">
        <v>1233259.1499999999</v>
      </c>
      <c r="F24" s="8">
        <v>1233254.01</v>
      </c>
      <c r="G24" s="10">
        <f t="shared" si="0"/>
        <v>0.99999583218174393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1:17" ht="14.25" customHeight="1" x14ac:dyDescent="0.25">
      <c r="A25" s="2" t="s">
        <v>63</v>
      </c>
      <c r="B25" s="3" t="s">
        <v>64</v>
      </c>
      <c r="C25" s="4">
        <v>-8997499.1699999999</v>
      </c>
      <c r="D25" s="4">
        <v>-4581732.17</v>
      </c>
      <c r="E25" s="4">
        <v>-4581732.17</v>
      </c>
      <c r="F25" s="4">
        <v>-34999.94</v>
      </c>
      <c r="G25" s="5"/>
      <c r="H25" s="4">
        <v>-4223348.25</v>
      </c>
      <c r="I25" s="4">
        <v>900798.84</v>
      </c>
      <c r="J25" s="4">
        <v>917095.84</v>
      </c>
      <c r="K25" s="4">
        <v>917095.84</v>
      </c>
      <c r="L25" s="4">
        <v>874678.13</v>
      </c>
      <c r="M25" s="4">
        <v>285544.84000000003</v>
      </c>
      <c r="N25" s="4">
        <v>335544.84</v>
      </c>
      <c r="O25" s="4">
        <v>322843.92</v>
      </c>
      <c r="P25" s="4">
        <v>165440.28</v>
      </c>
      <c r="Q25" s="4">
        <v>120233</v>
      </c>
    </row>
    <row r="26" spans="1:17" ht="27" customHeight="1" x14ac:dyDescent="0.25">
      <c r="A26" s="6" t="s">
        <v>65</v>
      </c>
      <c r="B26" s="7" t="s">
        <v>66</v>
      </c>
      <c r="C26" s="11">
        <v>0</v>
      </c>
      <c r="D26" s="11">
        <v>0</v>
      </c>
      <c r="E26" s="11">
        <v>0</v>
      </c>
      <c r="F26" s="11">
        <v>0</v>
      </c>
      <c r="G26" s="10"/>
      <c r="H26" s="11">
        <v>0</v>
      </c>
      <c r="I26" s="11">
        <v>900798.84</v>
      </c>
      <c r="J26" s="11">
        <v>917095.84</v>
      </c>
      <c r="K26" s="11">
        <v>917095.84</v>
      </c>
      <c r="L26" s="11">
        <v>874678.13</v>
      </c>
      <c r="M26" s="11">
        <v>285544.84000000003</v>
      </c>
      <c r="N26" s="11">
        <v>335544.84</v>
      </c>
      <c r="O26" s="11">
        <v>322843.92</v>
      </c>
      <c r="P26" s="11">
        <v>165440.28</v>
      </c>
      <c r="Q26" s="11">
        <v>120233</v>
      </c>
    </row>
    <row r="27" spans="1:17" ht="39.950000000000003" customHeight="1" x14ac:dyDescent="0.25">
      <c r="A27" s="2" t="s">
        <v>67</v>
      </c>
      <c r="B27" s="3" t="s">
        <v>68</v>
      </c>
      <c r="C27" s="4">
        <v>9912753.1699999999</v>
      </c>
      <c r="D27" s="4">
        <v>5346986.17</v>
      </c>
      <c r="E27" s="4">
        <v>5346986.17</v>
      </c>
      <c r="F27" s="4">
        <v>13870496.300000001</v>
      </c>
      <c r="G27" s="5">
        <f t="shared" ref="G27:G51" si="1">IF($E27=0,0,$F27/$E27)</f>
        <v>2.5940774595270741</v>
      </c>
      <c r="H27" s="4">
        <v>5109208.29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ht="39.950000000000003" customHeight="1" x14ac:dyDescent="0.25">
      <c r="A28" s="2" t="s">
        <v>69</v>
      </c>
      <c r="B28" s="3" t="s">
        <v>70</v>
      </c>
      <c r="C28" s="4">
        <v>481069</v>
      </c>
      <c r="D28" s="4">
        <v>1199069</v>
      </c>
      <c r="E28" s="4">
        <v>1199069</v>
      </c>
      <c r="F28" s="4">
        <v>718000</v>
      </c>
      <c r="G28" s="5">
        <f t="shared" si="1"/>
        <v>0.59879790070463002</v>
      </c>
      <c r="H28" s="4">
        <v>177883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ht="14.25" customHeight="1" x14ac:dyDescent="0.25">
      <c r="A29" s="6" t="s">
        <v>71</v>
      </c>
      <c r="B29" s="7" t="s">
        <v>72</v>
      </c>
      <c r="C29" s="11">
        <v>481069</v>
      </c>
      <c r="D29" s="11">
        <v>1199069</v>
      </c>
      <c r="E29" s="11">
        <v>1199069</v>
      </c>
      <c r="F29" s="11">
        <v>0</v>
      </c>
      <c r="G29" s="10">
        <f t="shared" si="1"/>
        <v>0</v>
      </c>
      <c r="H29" s="11">
        <v>177883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</row>
    <row r="30" spans="1:17" ht="39.950000000000003" customHeight="1" x14ac:dyDescent="0.25">
      <c r="A30" s="2" t="s">
        <v>73</v>
      </c>
      <c r="B30" s="3" t="s">
        <v>74</v>
      </c>
      <c r="C30" s="13">
        <v>7558046.5</v>
      </c>
      <c r="D30" s="14">
        <v>2424279.5</v>
      </c>
      <c r="E30" s="13">
        <v>2424279.5</v>
      </c>
      <c r="F30" s="13">
        <v>11278858.630000001</v>
      </c>
      <c r="G30" s="5">
        <f t="shared" si="1"/>
        <v>4.6524580313449837</v>
      </c>
      <c r="H30" s="14">
        <v>4931325.29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39.950000000000003" customHeight="1" x14ac:dyDescent="0.25">
      <c r="A31" s="6" t="s">
        <v>75</v>
      </c>
      <c r="B31" s="7" t="s">
        <v>72</v>
      </c>
      <c r="C31" s="8">
        <v>7558046.5</v>
      </c>
      <c r="D31" s="9">
        <v>2424279.5</v>
      </c>
      <c r="E31" s="8">
        <v>2424279.5</v>
      </c>
      <c r="F31" s="8">
        <v>34999.94</v>
      </c>
      <c r="G31" s="10">
        <f t="shared" si="1"/>
        <v>1.4437254450239752E-2</v>
      </c>
      <c r="H31" s="9">
        <v>4045465.25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</row>
    <row r="32" spans="1:17" ht="39.950000000000003" customHeight="1" x14ac:dyDescent="0.25">
      <c r="A32" s="6" t="s">
        <v>76</v>
      </c>
      <c r="B32" s="7" t="s">
        <v>77</v>
      </c>
      <c r="C32" s="8">
        <v>1873637.67</v>
      </c>
      <c r="D32" s="9">
        <v>1723637.67</v>
      </c>
      <c r="E32" s="8">
        <v>1723637.67</v>
      </c>
      <c r="F32" s="8">
        <v>1873637.67</v>
      </c>
      <c r="G32" s="10">
        <f t="shared" si="1"/>
        <v>1.0870252504982674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</row>
    <row r="33" spans="1:17" ht="14.25" customHeight="1" x14ac:dyDescent="0.25">
      <c r="A33" s="6" t="s">
        <v>78</v>
      </c>
      <c r="B33" s="7" t="s">
        <v>72</v>
      </c>
      <c r="C33" s="8">
        <v>958383.67</v>
      </c>
      <c r="D33" s="9">
        <v>958383.67</v>
      </c>
      <c r="E33" s="8">
        <v>958383.67</v>
      </c>
      <c r="F33" s="8">
        <v>0</v>
      </c>
      <c r="G33" s="10">
        <f t="shared" si="1"/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</row>
    <row r="34" spans="1:17" ht="14.25" customHeight="1" x14ac:dyDescent="0.25">
      <c r="A34" s="6" t="s">
        <v>79</v>
      </c>
      <c r="B34" s="7" t="s">
        <v>80</v>
      </c>
      <c r="C34" s="8">
        <v>0</v>
      </c>
      <c r="D34" s="9">
        <v>0</v>
      </c>
      <c r="E34" s="8">
        <v>0</v>
      </c>
      <c r="F34" s="8">
        <v>0</v>
      </c>
      <c r="G34" s="10">
        <f t="shared" si="1"/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</row>
    <row r="35" spans="1:17" ht="14.25" customHeight="1" x14ac:dyDescent="0.25">
      <c r="A35" s="6" t="s">
        <v>81</v>
      </c>
      <c r="B35" s="7" t="s">
        <v>72</v>
      </c>
      <c r="C35" s="8">
        <v>0</v>
      </c>
      <c r="D35" s="9">
        <v>0</v>
      </c>
      <c r="E35" s="8">
        <v>0</v>
      </c>
      <c r="F35" s="8">
        <v>0</v>
      </c>
      <c r="G35" s="10">
        <f t="shared" si="1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</row>
    <row r="36" spans="1:17" ht="14.25" customHeight="1" x14ac:dyDescent="0.25">
      <c r="A36" s="2" t="s">
        <v>82</v>
      </c>
      <c r="B36" s="3" t="s">
        <v>83</v>
      </c>
      <c r="C36" s="13">
        <v>0</v>
      </c>
      <c r="D36" s="14">
        <v>0</v>
      </c>
      <c r="E36" s="13">
        <v>0</v>
      </c>
      <c r="F36" s="13">
        <v>0</v>
      </c>
      <c r="G36" s="5">
        <f t="shared" si="1"/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4.25" customHeight="1" x14ac:dyDescent="0.25">
      <c r="A37" s="6" t="s">
        <v>84</v>
      </c>
      <c r="B37" s="7" t="s">
        <v>72</v>
      </c>
      <c r="C37" s="8">
        <v>0</v>
      </c>
      <c r="D37" s="9">
        <v>0</v>
      </c>
      <c r="E37" s="8">
        <v>0</v>
      </c>
      <c r="F37" s="8">
        <v>0</v>
      </c>
      <c r="G37" s="10">
        <f t="shared" si="1"/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</row>
    <row r="38" spans="1:17" ht="14.25" customHeight="1" x14ac:dyDescent="0.25">
      <c r="A38" s="2" t="s">
        <v>85</v>
      </c>
      <c r="B38" s="3" t="s">
        <v>86</v>
      </c>
      <c r="C38" s="4">
        <v>915254</v>
      </c>
      <c r="D38" s="4">
        <v>765254</v>
      </c>
      <c r="E38" s="4">
        <v>765254</v>
      </c>
      <c r="F38" s="4">
        <v>765254</v>
      </c>
      <c r="G38" s="5">
        <f t="shared" si="1"/>
        <v>1</v>
      </c>
      <c r="H38" s="4">
        <v>885860.04</v>
      </c>
      <c r="I38" s="4">
        <v>900798.84</v>
      </c>
      <c r="J38" s="4">
        <v>917095.84</v>
      </c>
      <c r="K38" s="4">
        <v>917095.84</v>
      </c>
      <c r="L38" s="4">
        <v>874678.13</v>
      </c>
      <c r="M38" s="4">
        <v>285544.84000000003</v>
      </c>
      <c r="N38" s="4">
        <v>335544.84</v>
      </c>
      <c r="O38" s="4">
        <v>322843.92</v>
      </c>
      <c r="P38" s="4">
        <v>165440.28</v>
      </c>
      <c r="Q38" s="4">
        <v>120233</v>
      </c>
    </row>
    <row r="39" spans="1:17" ht="27" customHeight="1" x14ac:dyDescent="0.25">
      <c r="A39" s="2" t="s">
        <v>87</v>
      </c>
      <c r="B39" s="3" t="s">
        <v>88</v>
      </c>
      <c r="C39" s="4">
        <v>915254</v>
      </c>
      <c r="D39" s="4">
        <v>765254</v>
      </c>
      <c r="E39" s="4">
        <v>765254</v>
      </c>
      <c r="F39" s="4">
        <v>765254</v>
      </c>
      <c r="G39" s="5">
        <f t="shared" si="1"/>
        <v>1</v>
      </c>
      <c r="H39" s="4">
        <v>885860.04</v>
      </c>
      <c r="I39" s="4">
        <v>900798.84</v>
      </c>
      <c r="J39" s="4">
        <v>917095.84</v>
      </c>
      <c r="K39" s="4">
        <v>917095.84</v>
      </c>
      <c r="L39" s="4">
        <v>874678.13</v>
      </c>
      <c r="M39" s="4">
        <v>285544.84000000003</v>
      </c>
      <c r="N39" s="4">
        <v>335544.84</v>
      </c>
      <c r="O39" s="4">
        <v>322843.92</v>
      </c>
      <c r="P39" s="4">
        <v>165440.28</v>
      </c>
      <c r="Q39" s="4">
        <v>120233</v>
      </c>
    </row>
    <row r="40" spans="1:17" ht="27" customHeight="1" x14ac:dyDescent="0.25">
      <c r="A40" s="6" t="s">
        <v>89</v>
      </c>
      <c r="B40" s="7" t="s">
        <v>90</v>
      </c>
      <c r="C40" s="11">
        <v>0</v>
      </c>
      <c r="D40" s="11">
        <v>0</v>
      </c>
      <c r="E40" s="11">
        <v>0</v>
      </c>
      <c r="F40" s="12">
        <v>0</v>
      </c>
      <c r="G40" s="10">
        <f t="shared" si="1"/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</row>
    <row r="41" spans="1:17" ht="27" customHeight="1" x14ac:dyDescent="0.25">
      <c r="A41" s="6" t="s">
        <v>91</v>
      </c>
      <c r="B41" s="7" t="s">
        <v>92</v>
      </c>
      <c r="C41" s="11">
        <v>0</v>
      </c>
      <c r="D41" s="11">
        <v>0</v>
      </c>
      <c r="E41" s="11">
        <v>0</v>
      </c>
      <c r="F41" s="12">
        <v>0</v>
      </c>
      <c r="G41" s="10">
        <f t="shared" si="1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</row>
    <row r="42" spans="1:17" ht="27" customHeight="1" x14ac:dyDescent="0.25">
      <c r="A42" s="6" t="s">
        <v>93</v>
      </c>
      <c r="B42" s="7" t="s">
        <v>94</v>
      </c>
      <c r="C42" s="11">
        <v>0</v>
      </c>
      <c r="D42" s="11">
        <v>0</v>
      </c>
      <c r="E42" s="11">
        <v>0</v>
      </c>
      <c r="F42" s="12">
        <v>0</v>
      </c>
      <c r="G42" s="10">
        <f t="shared" si="1"/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</row>
    <row r="43" spans="1:17" ht="27" customHeight="1" x14ac:dyDescent="0.25">
      <c r="A43" s="6" t="s">
        <v>95</v>
      </c>
      <c r="B43" s="7" t="s">
        <v>96</v>
      </c>
      <c r="C43" s="11">
        <v>0</v>
      </c>
      <c r="D43" s="11">
        <v>0</v>
      </c>
      <c r="E43" s="11">
        <v>0</v>
      </c>
      <c r="F43" s="11">
        <v>0</v>
      </c>
      <c r="G43" s="10">
        <f t="shared" si="1"/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ht="14.25" customHeight="1" x14ac:dyDescent="0.25">
      <c r="A44" s="6" t="s">
        <v>97</v>
      </c>
      <c r="B44" s="7" t="s">
        <v>98</v>
      </c>
      <c r="C44" s="11">
        <v>0</v>
      </c>
      <c r="D44" s="11">
        <v>0</v>
      </c>
      <c r="E44" s="11">
        <v>0</v>
      </c>
      <c r="F44" s="11">
        <v>0</v>
      </c>
      <c r="G44" s="10">
        <f t="shared" si="1"/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27" customHeight="1" x14ac:dyDescent="0.25">
      <c r="A45" s="6" t="s">
        <v>99</v>
      </c>
      <c r="B45" s="7" t="s">
        <v>100</v>
      </c>
      <c r="C45" s="11">
        <v>0</v>
      </c>
      <c r="D45" s="11">
        <v>0</v>
      </c>
      <c r="E45" s="11">
        <v>0</v>
      </c>
      <c r="F45" s="11">
        <v>0</v>
      </c>
      <c r="G45" s="10">
        <f t="shared" si="1"/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4.25" customHeight="1" x14ac:dyDescent="0.25">
      <c r="A46" s="6" t="s">
        <v>101</v>
      </c>
      <c r="B46" s="7" t="s">
        <v>102</v>
      </c>
      <c r="C46" s="11">
        <v>0</v>
      </c>
      <c r="D46" s="11">
        <v>0</v>
      </c>
      <c r="E46" s="11">
        <v>0</v>
      </c>
      <c r="F46" s="11">
        <v>0</v>
      </c>
      <c r="G46" s="10">
        <f t="shared" si="1"/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27" customHeight="1" x14ac:dyDescent="0.25">
      <c r="A47" s="6" t="s">
        <v>103</v>
      </c>
      <c r="B47" s="7" t="s">
        <v>104</v>
      </c>
      <c r="C47" s="11">
        <v>0</v>
      </c>
      <c r="D47" s="11">
        <v>0</v>
      </c>
      <c r="E47" s="11">
        <v>0</v>
      </c>
      <c r="F47" s="11">
        <v>0</v>
      </c>
      <c r="G47" s="10">
        <f t="shared" si="1"/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</row>
    <row r="48" spans="1:17" ht="14.25" customHeight="1" x14ac:dyDescent="0.25">
      <c r="A48" s="2" t="s">
        <v>105</v>
      </c>
      <c r="B48" s="3" t="s">
        <v>106</v>
      </c>
      <c r="C48" s="13">
        <v>0</v>
      </c>
      <c r="D48" s="14">
        <v>0</v>
      </c>
      <c r="E48" s="13">
        <v>0</v>
      </c>
      <c r="F48" s="13">
        <v>0</v>
      </c>
      <c r="G48" s="5">
        <f t="shared" si="1"/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</row>
    <row r="49" spans="1:25" ht="39.950000000000003" customHeight="1" x14ac:dyDescent="0.25">
      <c r="A49" s="2" t="s">
        <v>107</v>
      </c>
      <c r="B49" s="3" t="s">
        <v>108</v>
      </c>
      <c r="C49" s="4">
        <v>4679252.57</v>
      </c>
      <c r="D49" s="4">
        <v>5547252.5700000003</v>
      </c>
      <c r="E49" s="4">
        <v>5547252.5700000003</v>
      </c>
      <c r="F49" s="4">
        <v>5066183.57</v>
      </c>
      <c r="G49" s="5">
        <f t="shared" si="1"/>
        <v>0.91327797068378302</v>
      </c>
      <c r="H49" s="4">
        <v>4839275.53</v>
      </c>
      <c r="I49" s="4">
        <v>3938476.69</v>
      </c>
      <c r="J49" s="4">
        <v>3021380.85</v>
      </c>
      <c r="K49" s="4">
        <v>2104285.0099999998</v>
      </c>
      <c r="L49" s="4">
        <v>1229606.8799999999</v>
      </c>
      <c r="M49" s="4">
        <v>944062.04</v>
      </c>
      <c r="N49" s="4">
        <v>608517.19999999995</v>
      </c>
      <c r="O49" s="4">
        <v>285673.28000000003</v>
      </c>
      <c r="P49" s="4">
        <v>120233</v>
      </c>
      <c r="Q49" s="4">
        <v>0</v>
      </c>
    </row>
    <row r="50" spans="1:25" ht="27" customHeight="1" x14ac:dyDescent="0.25">
      <c r="A50" s="6" t="s">
        <v>109</v>
      </c>
      <c r="B50" s="7" t="s">
        <v>110</v>
      </c>
      <c r="C50" s="11">
        <v>0</v>
      </c>
      <c r="D50" s="11">
        <v>0</v>
      </c>
      <c r="E50" s="11">
        <v>0</v>
      </c>
      <c r="F50" s="12">
        <v>0</v>
      </c>
      <c r="G50" s="10">
        <f t="shared" si="1"/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25" ht="27" customHeight="1" x14ac:dyDescent="0.25">
      <c r="A51" s="2" t="s">
        <v>111</v>
      </c>
      <c r="B51" s="3" t="s">
        <v>112</v>
      </c>
      <c r="C51" s="30" t="s">
        <v>113</v>
      </c>
      <c r="D51" s="30" t="s">
        <v>113</v>
      </c>
      <c r="E51" s="30" t="s">
        <v>113</v>
      </c>
      <c r="F51" s="30" t="s">
        <v>113</v>
      </c>
      <c r="G51" s="31" t="e">
        <f t="shared" si="1"/>
        <v>#VALUE!</v>
      </c>
      <c r="H51" s="30" t="s">
        <v>113</v>
      </c>
      <c r="I51" s="30" t="s">
        <v>113</v>
      </c>
      <c r="J51" s="30" t="s">
        <v>113</v>
      </c>
      <c r="K51" s="30" t="s">
        <v>113</v>
      </c>
      <c r="L51" s="30" t="s">
        <v>113</v>
      </c>
      <c r="M51" s="30" t="s">
        <v>113</v>
      </c>
      <c r="N51" s="30" t="s">
        <v>113</v>
      </c>
      <c r="O51" s="30" t="s">
        <v>113</v>
      </c>
      <c r="P51" s="30" t="s">
        <v>113</v>
      </c>
      <c r="Q51" s="30" t="s">
        <v>113</v>
      </c>
      <c r="R51" s="32"/>
      <c r="S51" s="32"/>
      <c r="T51" s="32"/>
      <c r="U51" s="32"/>
      <c r="V51" s="32"/>
      <c r="W51" s="32"/>
      <c r="X51" s="32"/>
      <c r="Y51" s="33"/>
    </row>
    <row r="52" spans="1:25" ht="27" customHeight="1" x14ac:dyDescent="0.25">
      <c r="A52" s="6" t="s">
        <v>114</v>
      </c>
      <c r="B52" s="7" t="s">
        <v>115</v>
      </c>
      <c r="C52" s="11">
        <v>-3535055.71</v>
      </c>
      <c r="D52" s="11">
        <v>-263680.63</v>
      </c>
      <c r="E52" s="11">
        <v>-263680.63</v>
      </c>
      <c r="F52" s="11">
        <v>4345583.8899999997</v>
      </c>
      <c r="G52" s="10"/>
      <c r="H52" s="11">
        <v>1222943.1499999999</v>
      </c>
      <c r="I52" s="11">
        <v>3868798.84</v>
      </c>
      <c r="J52" s="11">
        <v>2885095.84</v>
      </c>
      <c r="K52" s="11">
        <v>1165546.55</v>
      </c>
      <c r="L52" s="11">
        <v>1123128.8400000001</v>
      </c>
      <c r="M52" s="11">
        <v>1156042.8400000001</v>
      </c>
      <c r="N52" s="11">
        <v>1194600.8400000001</v>
      </c>
      <c r="O52" s="11">
        <v>1253976.92</v>
      </c>
      <c r="P52" s="11">
        <v>1318786</v>
      </c>
      <c r="Q52" s="11">
        <v>1408715</v>
      </c>
    </row>
    <row r="53" spans="1:25" ht="39.950000000000003" customHeight="1" x14ac:dyDescent="0.25">
      <c r="A53" s="6" t="s">
        <v>116</v>
      </c>
      <c r="B53" s="7" t="s">
        <v>117</v>
      </c>
      <c r="C53" s="11">
        <v>5896628.46</v>
      </c>
      <c r="D53" s="11">
        <v>3884236.54</v>
      </c>
      <c r="E53" s="11">
        <v>3884236.54</v>
      </c>
      <c r="F53" s="11">
        <v>17498080.190000001</v>
      </c>
      <c r="G53" s="10">
        <f>IF($E53=0,0,$F53/$E53)</f>
        <v>4.5048956235811533</v>
      </c>
      <c r="H53" s="11">
        <v>6154268.4400000004</v>
      </c>
      <c r="I53" s="11">
        <v>3868798.84</v>
      </c>
      <c r="J53" s="11">
        <v>2885095.84</v>
      </c>
      <c r="K53" s="11">
        <v>1165546.55</v>
      </c>
      <c r="L53" s="11">
        <v>1123128.8400000001</v>
      </c>
      <c r="M53" s="11">
        <v>1156042.8400000001</v>
      </c>
      <c r="N53" s="11">
        <v>1194600.8400000001</v>
      </c>
      <c r="O53" s="11">
        <v>1253976.92</v>
      </c>
      <c r="P53" s="11">
        <v>1318786</v>
      </c>
      <c r="Q53" s="11">
        <v>1408715</v>
      </c>
    </row>
    <row r="54" spans="1:25" ht="14.25" customHeight="1" x14ac:dyDescent="0.25">
      <c r="A54" s="2" t="s">
        <v>118</v>
      </c>
      <c r="B54" s="3" t="s">
        <v>119</v>
      </c>
      <c r="C54" s="30" t="s">
        <v>113</v>
      </c>
      <c r="D54" s="30" t="s">
        <v>113</v>
      </c>
      <c r="E54" s="30" t="s">
        <v>113</v>
      </c>
      <c r="F54" s="30" t="s">
        <v>113</v>
      </c>
      <c r="G54" s="31" t="e">
        <f>IF($E54=0,0,$F54/$E54)</f>
        <v>#VALUE!</v>
      </c>
      <c r="H54" s="30" t="s">
        <v>113</v>
      </c>
      <c r="I54" s="30" t="s">
        <v>113</v>
      </c>
      <c r="J54" s="30" t="s">
        <v>113</v>
      </c>
      <c r="K54" s="30" t="s">
        <v>113</v>
      </c>
      <c r="L54" s="30" t="s">
        <v>113</v>
      </c>
      <c r="M54" s="30" t="s">
        <v>113</v>
      </c>
      <c r="N54" s="30" t="s">
        <v>113</v>
      </c>
      <c r="O54" s="30" t="s">
        <v>113</v>
      </c>
      <c r="P54" s="30" t="s">
        <v>113</v>
      </c>
      <c r="Q54" s="30" t="s">
        <v>113</v>
      </c>
      <c r="R54" s="32"/>
      <c r="S54" s="32"/>
      <c r="T54" s="32"/>
      <c r="U54" s="32"/>
      <c r="V54" s="32"/>
      <c r="W54" s="32"/>
      <c r="X54" s="32"/>
      <c r="Y54" s="33"/>
    </row>
    <row r="55" spans="1:25" ht="65.650000000000006" customHeight="1" x14ac:dyDescent="0.25">
      <c r="A55" s="15" t="s">
        <v>120</v>
      </c>
      <c r="B55" s="16" t="s">
        <v>121</v>
      </c>
      <c r="C55" s="17">
        <v>3.8600000000000002E-2</v>
      </c>
      <c r="D55" s="17">
        <v>3.1E-2</v>
      </c>
      <c r="E55" s="17">
        <v>3.1E-2</v>
      </c>
      <c r="F55" s="17">
        <v>2.7699999999999999E-2</v>
      </c>
      <c r="G55" s="10"/>
      <c r="H55" s="17">
        <v>2.75E-2</v>
      </c>
      <c r="I55" s="17">
        <v>2.7400000000000001E-2</v>
      </c>
      <c r="J55" s="17">
        <v>2.5399999999999999E-2</v>
      </c>
      <c r="K55" s="17">
        <v>2.35E-2</v>
      </c>
      <c r="L55" s="17">
        <v>2.0899999999999998E-2</v>
      </c>
      <c r="M55" s="17">
        <v>7.1999999999999998E-3</v>
      </c>
      <c r="N55" s="17">
        <v>7.7999999999999996E-3</v>
      </c>
      <c r="O55" s="17">
        <v>7.0000000000000001E-3</v>
      </c>
      <c r="P55" s="17">
        <v>3.5000000000000001E-3</v>
      </c>
      <c r="Q55" s="17">
        <v>2.3999999999999998E-3</v>
      </c>
    </row>
    <row r="56" spans="1:25" ht="39.950000000000003" customHeight="1" x14ac:dyDescent="0.25">
      <c r="A56" s="15" t="s">
        <v>122</v>
      </c>
      <c r="B56" s="16" t="s">
        <v>123</v>
      </c>
      <c r="C56" s="17">
        <v>-9.8799999999999999E-2</v>
      </c>
      <c r="D56" s="17">
        <v>2E-3</v>
      </c>
      <c r="E56" s="17">
        <v>2E-3</v>
      </c>
      <c r="F56" s="17">
        <v>0.11550000000000001</v>
      </c>
      <c r="G56" s="10"/>
      <c r="H56" s="17">
        <v>3.5799999999999998E-2</v>
      </c>
      <c r="I56" s="17">
        <v>9.7799999999999998E-2</v>
      </c>
      <c r="J56" s="17">
        <v>7.0699999999999999E-2</v>
      </c>
      <c r="K56" s="17">
        <v>2.9000000000000001E-2</v>
      </c>
      <c r="L56" s="17">
        <v>2.63E-2</v>
      </c>
      <c r="M56" s="17">
        <v>2.5700000000000001E-2</v>
      </c>
      <c r="N56" s="17">
        <v>2.5600000000000001E-2</v>
      </c>
      <c r="O56" s="17">
        <v>2.58E-2</v>
      </c>
      <c r="P56" s="17">
        <v>2.6200000000000001E-2</v>
      </c>
      <c r="Q56" s="17">
        <v>2.7199999999999998E-2</v>
      </c>
    </row>
    <row r="57" spans="1:25" ht="78.599999999999994" customHeight="1" x14ac:dyDescent="0.25">
      <c r="A57" s="15" t="s">
        <v>124</v>
      </c>
      <c r="B57" s="16" t="s">
        <v>125</v>
      </c>
      <c r="C57" s="17">
        <v>0.1757</v>
      </c>
      <c r="D57" s="17">
        <v>0.1757</v>
      </c>
      <c r="E57" s="17">
        <v>0.1757</v>
      </c>
      <c r="F57" s="17">
        <v>0.1757</v>
      </c>
      <c r="G57" s="10"/>
      <c r="H57" s="17">
        <v>0.14510000000000001</v>
      </c>
      <c r="I57" s="17">
        <v>0.1196</v>
      </c>
      <c r="J57" s="17">
        <v>0.11070000000000001</v>
      </c>
      <c r="K57" s="17">
        <v>8.7800000000000003E-2</v>
      </c>
      <c r="L57" s="17">
        <v>6.1800000000000001E-2</v>
      </c>
      <c r="M57" s="17">
        <v>3.6900000000000002E-2</v>
      </c>
      <c r="N57" s="17">
        <v>4.1000000000000002E-2</v>
      </c>
      <c r="O57" s="17">
        <v>4.4400000000000002E-2</v>
      </c>
      <c r="P57" s="17">
        <v>4.2999999999999997E-2</v>
      </c>
      <c r="Q57" s="17">
        <v>3.2800000000000003E-2</v>
      </c>
    </row>
    <row r="58" spans="1:25" ht="78.599999999999994" customHeight="1" x14ac:dyDescent="0.25">
      <c r="A58" s="15" t="s">
        <v>126</v>
      </c>
      <c r="B58" s="16" t="s">
        <v>127</v>
      </c>
      <c r="C58" s="17">
        <v>0.17580000000000001</v>
      </c>
      <c r="D58" s="17">
        <v>0.1898</v>
      </c>
      <c r="E58" s="17">
        <v>0.1898</v>
      </c>
      <c r="F58" s="17">
        <v>0.1898</v>
      </c>
      <c r="G58" s="10"/>
      <c r="H58" s="17">
        <v>0.15920000000000001</v>
      </c>
      <c r="I58" s="17">
        <v>0.13370000000000001</v>
      </c>
      <c r="J58" s="17">
        <v>0.12470000000000001</v>
      </c>
      <c r="K58" s="17">
        <v>0.1019</v>
      </c>
      <c r="L58" s="17">
        <v>7.5899999999999995E-2</v>
      </c>
      <c r="M58" s="17">
        <v>5.0999999999999997E-2</v>
      </c>
      <c r="N58" s="17">
        <v>4.1000000000000002E-2</v>
      </c>
      <c r="O58" s="17">
        <v>4.4400000000000002E-2</v>
      </c>
      <c r="P58" s="17">
        <v>4.2999999999999997E-2</v>
      </c>
      <c r="Q58" s="17">
        <v>3.2800000000000003E-2</v>
      </c>
    </row>
    <row r="59" spans="1:25" ht="78.599999999999994" customHeight="1" x14ac:dyDescent="0.25">
      <c r="A59" s="2" t="s">
        <v>128</v>
      </c>
      <c r="B59" s="3" t="s">
        <v>129</v>
      </c>
      <c r="C59" s="18" t="s">
        <v>130</v>
      </c>
      <c r="D59" s="18" t="s">
        <v>130</v>
      </c>
      <c r="E59" s="18" t="s">
        <v>130</v>
      </c>
      <c r="F59" s="18" t="s">
        <v>130</v>
      </c>
      <c r="G59" s="19"/>
      <c r="H59" s="18" t="s">
        <v>130</v>
      </c>
      <c r="I59" s="18" t="s">
        <v>130</v>
      </c>
      <c r="J59" s="18" t="s">
        <v>130</v>
      </c>
      <c r="K59" s="18" t="s">
        <v>130</v>
      </c>
      <c r="L59" s="18" t="s">
        <v>130</v>
      </c>
      <c r="M59" s="18" t="s">
        <v>130</v>
      </c>
      <c r="N59" s="18" t="s">
        <v>130</v>
      </c>
      <c r="O59" s="18" t="s">
        <v>130</v>
      </c>
      <c r="P59" s="18" t="s">
        <v>130</v>
      </c>
      <c r="Q59" s="18" t="s">
        <v>130</v>
      </c>
    </row>
    <row r="60" spans="1:25" ht="78.599999999999994" customHeight="1" x14ac:dyDescent="0.25">
      <c r="A60" s="6" t="s">
        <v>131</v>
      </c>
      <c r="B60" s="7" t="s">
        <v>132</v>
      </c>
      <c r="C60" s="20" t="s">
        <v>130</v>
      </c>
      <c r="D60" s="20" t="s">
        <v>130</v>
      </c>
      <c r="E60" s="20" t="s">
        <v>130</v>
      </c>
      <c r="F60" s="20" t="s">
        <v>130</v>
      </c>
      <c r="G60" s="21"/>
      <c r="H60" s="20" t="s">
        <v>130</v>
      </c>
      <c r="I60" s="20" t="s">
        <v>130</v>
      </c>
      <c r="J60" s="20" t="s">
        <v>130</v>
      </c>
      <c r="K60" s="20" t="s">
        <v>130</v>
      </c>
      <c r="L60" s="20" t="s">
        <v>130</v>
      </c>
      <c r="M60" s="20" t="s">
        <v>130</v>
      </c>
      <c r="N60" s="20" t="s">
        <v>130</v>
      </c>
      <c r="O60" s="20" t="s">
        <v>130</v>
      </c>
      <c r="P60" s="20" t="s">
        <v>130</v>
      </c>
      <c r="Q60" s="20" t="s">
        <v>130</v>
      </c>
    </row>
    <row r="61" spans="1:25" ht="39.950000000000003" customHeight="1" x14ac:dyDescent="0.25">
      <c r="A61" s="2" t="s">
        <v>133</v>
      </c>
      <c r="B61" s="3" t="s">
        <v>134</v>
      </c>
      <c r="C61" s="30" t="s">
        <v>113</v>
      </c>
      <c r="D61" s="30" t="s">
        <v>113</v>
      </c>
      <c r="E61" s="30" t="s">
        <v>113</v>
      </c>
      <c r="F61" s="30" t="s">
        <v>113</v>
      </c>
      <c r="G61" s="31" t="e">
        <f t="shared" ref="G61:G92" si="2">IF($E61=0,0,$F61/$E61)</f>
        <v>#VALUE!</v>
      </c>
      <c r="H61" s="30" t="s">
        <v>113</v>
      </c>
      <c r="I61" s="30" t="s">
        <v>113</v>
      </c>
      <c r="J61" s="30" t="s">
        <v>113</v>
      </c>
      <c r="K61" s="30" t="s">
        <v>113</v>
      </c>
      <c r="L61" s="30" t="s">
        <v>113</v>
      </c>
      <c r="M61" s="30" t="s">
        <v>113</v>
      </c>
      <c r="N61" s="30" t="s">
        <v>113</v>
      </c>
      <c r="O61" s="30" t="s">
        <v>113</v>
      </c>
      <c r="P61" s="30" t="s">
        <v>113</v>
      </c>
      <c r="Q61" s="30" t="s">
        <v>113</v>
      </c>
      <c r="R61" s="32"/>
      <c r="S61" s="32"/>
      <c r="T61" s="32"/>
      <c r="U61" s="32"/>
      <c r="V61" s="32"/>
      <c r="W61" s="32"/>
      <c r="X61" s="32"/>
      <c r="Y61" s="33"/>
    </row>
    <row r="62" spans="1:25" ht="39.950000000000003" customHeight="1" x14ac:dyDescent="0.25">
      <c r="A62" s="6" t="s">
        <v>135</v>
      </c>
      <c r="B62" s="7" t="s">
        <v>136</v>
      </c>
      <c r="C62" s="8">
        <v>567171.64</v>
      </c>
      <c r="D62" s="9">
        <v>566621.39</v>
      </c>
      <c r="E62" s="8">
        <v>566621.39</v>
      </c>
      <c r="F62" s="8">
        <v>965433.94</v>
      </c>
      <c r="G62" s="10">
        <f t="shared" si="2"/>
        <v>1.7038430900040678</v>
      </c>
      <c r="H62" s="9">
        <v>492837.11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</row>
    <row r="63" spans="1:25" ht="52.9" customHeight="1" x14ac:dyDescent="0.25">
      <c r="A63" s="6" t="s">
        <v>137</v>
      </c>
      <c r="B63" s="7" t="s">
        <v>138</v>
      </c>
      <c r="C63" s="8">
        <v>567171.64</v>
      </c>
      <c r="D63" s="9">
        <v>566621.39</v>
      </c>
      <c r="E63" s="8">
        <v>566621.39</v>
      </c>
      <c r="F63" s="8">
        <v>965433.94</v>
      </c>
      <c r="G63" s="10">
        <f t="shared" si="2"/>
        <v>1.7038430900040678</v>
      </c>
      <c r="H63" s="9">
        <v>492837.11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</row>
    <row r="64" spans="1:25" ht="39.950000000000003" customHeight="1" x14ac:dyDescent="0.25">
      <c r="A64" s="6" t="s">
        <v>139</v>
      </c>
      <c r="B64" s="7" t="s">
        <v>140</v>
      </c>
      <c r="C64" s="8">
        <v>567171.64</v>
      </c>
      <c r="D64" s="9">
        <v>566621.39</v>
      </c>
      <c r="E64" s="8">
        <v>566621.39</v>
      </c>
      <c r="F64" s="8">
        <v>965433.94</v>
      </c>
      <c r="G64" s="10">
        <f t="shared" si="2"/>
        <v>1.7038430900040678</v>
      </c>
      <c r="H64" s="9">
        <v>492837.11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</row>
    <row r="65" spans="1:25" ht="39.950000000000003" customHeight="1" x14ac:dyDescent="0.25">
      <c r="A65" s="6" t="s">
        <v>141</v>
      </c>
      <c r="B65" s="7" t="s">
        <v>142</v>
      </c>
      <c r="C65" s="8">
        <v>2526620</v>
      </c>
      <c r="D65" s="9">
        <v>319522.84000000003</v>
      </c>
      <c r="E65" s="8">
        <v>319522.84000000003</v>
      </c>
      <c r="F65" s="8">
        <v>1291718.3</v>
      </c>
      <c r="G65" s="10">
        <f t="shared" si="2"/>
        <v>4.0426477806719543</v>
      </c>
      <c r="H65" s="9">
        <v>457057.66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</row>
    <row r="66" spans="1:25" ht="39.950000000000003" customHeight="1" x14ac:dyDescent="0.25">
      <c r="A66" s="6" t="s">
        <v>143</v>
      </c>
      <c r="B66" s="7" t="s">
        <v>144</v>
      </c>
      <c r="C66" s="8">
        <v>2526620</v>
      </c>
      <c r="D66" s="9">
        <v>319522.84000000003</v>
      </c>
      <c r="E66" s="8">
        <v>319522.84000000003</v>
      </c>
      <c r="F66" s="8">
        <v>1291718.3</v>
      </c>
      <c r="G66" s="10">
        <f t="shared" si="2"/>
        <v>4.0426477806719543</v>
      </c>
      <c r="H66" s="9">
        <v>457057.66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</row>
    <row r="67" spans="1:25" ht="39.950000000000003" customHeight="1" x14ac:dyDescent="0.25">
      <c r="A67" s="6" t="s">
        <v>145</v>
      </c>
      <c r="B67" s="7" t="s">
        <v>140</v>
      </c>
      <c r="C67" s="8">
        <v>2526620</v>
      </c>
      <c r="D67" s="9">
        <v>319522.84000000003</v>
      </c>
      <c r="E67" s="8">
        <v>319522.84000000003</v>
      </c>
      <c r="F67" s="8">
        <v>1290338.3</v>
      </c>
      <c r="G67" s="10">
        <f t="shared" si="2"/>
        <v>4.0383288405924285</v>
      </c>
      <c r="H67" s="9">
        <v>457057.66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</row>
    <row r="68" spans="1:25" ht="39.950000000000003" customHeight="1" x14ac:dyDescent="0.25">
      <c r="A68" s="6" t="s">
        <v>146</v>
      </c>
      <c r="B68" s="7" t="s">
        <v>147</v>
      </c>
      <c r="C68" s="8">
        <v>567171.64</v>
      </c>
      <c r="D68" s="9">
        <v>566621.39</v>
      </c>
      <c r="E68" s="8">
        <v>566621.39</v>
      </c>
      <c r="F68" s="8">
        <v>566621.39</v>
      </c>
      <c r="G68" s="10">
        <f t="shared" si="2"/>
        <v>1</v>
      </c>
      <c r="H68" s="9">
        <v>492837.11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</row>
    <row r="69" spans="1:25" ht="39.950000000000003" customHeight="1" x14ac:dyDescent="0.25">
      <c r="A69" s="6" t="s">
        <v>148</v>
      </c>
      <c r="B69" s="7" t="s">
        <v>149</v>
      </c>
      <c r="C69" s="8">
        <v>567171.64</v>
      </c>
      <c r="D69" s="9">
        <v>566621.39</v>
      </c>
      <c r="E69" s="8">
        <v>566621.39</v>
      </c>
      <c r="F69" s="8">
        <v>566621.39</v>
      </c>
      <c r="G69" s="10">
        <f t="shared" si="2"/>
        <v>1</v>
      </c>
      <c r="H69" s="9">
        <v>492837.11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</row>
    <row r="70" spans="1:25" ht="27" customHeight="1" x14ac:dyDescent="0.25">
      <c r="A70" s="6" t="s">
        <v>150</v>
      </c>
      <c r="B70" s="7" t="s">
        <v>151</v>
      </c>
      <c r="C70" s="8">
        <v>567171.64</v>
      </c>
      <c r="D70" s="9">
        <v>566621.39</v>
      </c>
      <c r="E70" s="8">
        <v>566621.39</v>
      </c>
      <c r="F70" s="8">
        <v>566621.39</v>
      </c>
      <c r="G70" s="10">
        <f t="shared" si="2"/>
        <v>1</v>
      </c>
      <c r="H70" s="9">
        <v>492837.11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</row>
    <row r="71" spans="1:25" ht="39.950000000000003" customHeight="1" x14ac:dyDescent="0.25">
      <c r="A71" s="6" t="s">
        <v>152</v>
      </c>
      <c r="B71" s="7" t="s">
        <v>153</v>
      </c>
      <c r="C71" s="8">
        <v>3202371.2</v>
      </c>
      <c r="D71" s="9">
        <v>390539.41</v>
      </c>
      <c r="E71" s="8">
        <v>390539.41</v>
      </c>
      <c r="F71" s="8">
        <v>389295</v>
      </c>
      <c r="G71" s="10">
        <f t="shared" si="2"/>
        <v>0.99681361222930109</v>
      </c>
      <c r="H71" s="9">
        <v>3998430.06</v>
      </c>
      <c r="I71" s="9">
        <v>2822350.03</v>
      </c>
      <c r="J71" s="9">
        <v>1633321.41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</row>
    <row r="72" spans="1:25" ht="39.950000000000003" customHeight="1" x14ac:dyDescent="0.25">
      <c r="A72" s="6" t="s">
        <v>154</v>
      </c>
      <c r="B72" s="7" t="s">
        <v>155</v>
      </c>
      <c r="C72" s="8">
        <v>3202371.2</v>
      </c>
      <c r="D72" s="9">
        <v>390539.41</v>
      </c>
      <c r="E72" s="8">
        <v>390539.41</v>
      </c>
      <c r="F72" s="8">
        <v>389295</v>
      </c>
      <c r="G72" s="10">
        <f t="shared" si="2"/>
        <v>0.99681361222930109</v>
      </c>
      <c r="H72" s="9">
        <v>3817287.2</v>
      </c>
      <c r="I72" s="9">
        <v>2822350.03</v>
      </c>
      <c r="J72" s="9">
        <v>1633321.41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</row>
    <row r="73" spans="1:25" ht="27" customHeight="1" x14ac:dyDescent="0.25">
      <c r="A73" s="6" t="s">
        <v>156</v>
      </c>
      <c r="B73" s="7" t="s">
        <v>151</v>
      </c>
      <c r="C73" s="8">
        <v>2526620</v>
      </c>
      <c r="D73" s="9">
        <v>319522.84000000003</v>
      </c>
      <c r="E73" s="8">
        <v>319522.84000000003</v>
      </c>
      <c r="F73" s="8">
        <v>319522.84000000003</v>
      </c>
      <c r="G73" s="10">
        <f t="shared" si="2"/>
        <v>1</v>
      </c>
      <c r="H73" s="9">
        <v>2924663.66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</row>
    <row r="74" spans="1:25" ht="27" customHeight="1" x14ac:dyDescent="0.25">
      <c r="A74" s="2" t="s">
        <v>157</v>
      </c>
      <c r="B74" s="3" t="s">
        <v>158</v>
      </c>
      <c r="C74" s="30" t="s">
        <v>113</v>
      </c>
      <c r="D74" s="30" t="s">
        <v>113</v>
      </c>
      <c r="E74" s="30" t="s">
        <v>113</v>
      </c>
      <c r="F74" s="30" t="s">
        <v>113</v>
      </c>
      <c r="G74" s="31" t="e">
        <f t="shared" si="2"/>
        <v>#VALUE!</v>
      </c>
      <c r="H74" s="30" t="s">
        <v>113</v>
      </c>
      <c r="I74" s="30" t="s">
        <v>113</v>
      </c>
      <c r="J74" s="30" t="s">
        <v>113</v>
      </c>
      <c r="K74" s="30" t="s">
        <v>113</v>
      </c>
      <c r="L74" s="30" t="s">
        <v>113</v>
      </c>
      <c r="M74" s="30" t="s">
        <v>113</v>
      </c>
      <c r="N74" s="30" t="s">
        <v>113</v>
      </c>
      <c r="O74" s="30" t="s">
        <v>113</v>
      </c>
      <c r="P74" s="30" t="s">
        <v>113</v>
      </c>
      <c r="Q74" s="30" t="s">
        <v>113</v>
      </c>
      <c r="R74" s="32"/>
      <c r="S74" s="32"/>
      <c r="T74" s="32"/>
      <c r="U74" s="32"/>
      <c r="V74" s="32"/>
      <c r="W74" s="32"/>
      <c r="X74" s="32"/>
      <c r="Y74" s="33"/>
    </row>
    <row r="75" spans="1:25" ht="27" customHeight="1" x14ac:dyDescent="0.25">
      <c r="A75" s="6" t="s">
        <v>159</v>
      </c>
      <c r="B75" s="7" t="s">
        <v>160</v>
      </c>
      <c r="C75" s="11">
        <v>23380368.18</v>
      </c>
      <c r="D75" s="11">
        <v>14818838.689999999</v>
      </c>
      <c r="E75" s="11">
        <v>14818838.689999999</v>
      </c>
      <c r="F75" s="11">
        <f>IF(ISNUMBER(VLOOKUP("1",'Zał. 1 - Przedsięwzięcia'!A5:Q96,13,FALSE)),ROUND(VLOOKUP("1",'Zał. 1 - Przedsięwzięcia'!A5:Q96,13,FALSE),4),0)</f>
        <v>13799598.9</v>
      </c>
      <c r="G75" s="10">
        <f t="shared" si="2"/>
        <v>0.9312199956203181</v>
      </c>
      <c r="H75" s="11">
        <v>11790751.17</v>
      </c>
      <c r="I75" s="11">
        <v>5066470.03</v>
      </c>
      <c r="J75" s="11">
        <v>1634521.41</v>
      </c>
      <c r="K75" s="11">
        <v>1200</v>
      </c>
      <c r="L75" s="11">
        <v>600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</row>
    <row r="76" spans="1:25" ht="14.25" customHeight="1" x14ac:dyDescent="0.25">
      <c r="A76" s="6" t="s">
        <v>161</v>
      </c>
      <c r="B76" s="7" t="s">
        <v>162</v>
      </c>
      <c r="C76" s="11">
        <v>568371.64</v>
      </c>
      <c r="D76" s="11">
        <v>567821.39</v>
      </c>
      <c r="E76" s="11">
        <v>567821.39</v>
      </c>
      <c r="F76" s="11">
        <f>IF(ISNUMBER(VLOOKUP("1.a",'Zał. 1 - Przedsięwzięcia'!A5:Q96,13,FALSE)),ROUND(VLOOKUP("1.a",'Zał. 1 - Przedsięwzięcia'!A5:Q96,13,FALSE),4),0)</f>
        <v>567821.39</v>
      </c>
      <c r="G76" s="10">
        <f t="shared" si="2"/>
        <v>1</v>
      </c>
      <c r="H76" s="11">
        <v>2992957.11</v>
      </c>
      <c r="I76" s="11">
        <v>2241120</v>
      </c>
      <c r="J76" s="11">
        <v>1200</v>
      </c>
      <c r="K76" s="11">
        <v>1200</v>
      </c>
      <c r="L76" s="11">
        <v>600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</row>
    <row r="77" spans="1:25" ht="14.25" customHeight="1" x14ac:dyDescent="0.25">
      <c r="A77" s="6" t="s">
        <v>163</v>
      </c>
      <c r="B77" s="7" t="s">
        <v>164</v>
      </c>
      <c r="C77" s="11">
        <v>22811996.539999999</v>
      </c>
      <c r="D77" s="11">
        <v>14251017.300000001</v>
      </c>
      <c r="E77" s="11">
        <v>14251017.300000001</v>
      </c>
      <c r="F77" s="11">
        <f>IF(ISNUMBER(VLOOKUP("1.b",'Zał. 1 - Przedsięwzięcia'!A5:Q96,13,FALSE)),ROUND(VLOOKUP("1.b",'Zał. 1 - Przedsięwzięcia'!A5:Q96,13,FALSE),4),0)</f>
        <v>13231777.51</v>
      </c>
      <c r="G77" s="10">
        <f t="shared" si="2"/>
        <v>0.92847950651214206</v>
      </c>
      <c r="H77" s="11">
        <v>8797794.0600000005</v>
      </c>
      <c r="I77" s="11">
        <v>2825350.03</v>
      </c>
      <c r="J77" s="11">
        <v>1633321.41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</row>
    <row r="78" spans="1:25" ht="27" customHeight="1" x14ac:dyDescent="0.25">
      <c r="A78" s="6" t="s">
        <v>165</v>
      </c>
      <c r="B78" s="7" t="s">
        <v>166</v>
      </c>
      <c r="C78" s="8">
        <v>0</v>
      </c>
      <c r="D78" s="9">
        <v>0</v>
      </c>
      <c r="E78" s="8">
        <v>0</v>
      </c>
      <c r="F78" s="8">
        <v>0</v>
      </c>
      <c r="G78" s="10">
        <f t="shared" si="2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</row>
    <row r="79" spans="1:25" ht="39.950000000000003" customHeight="1" x14ac:dyDescent="0.25">
      <c r="A79" s="6" t="s">
        <v>167</v>
      </c>
      <c r="B79" s="7" t="s">
        <v>168</v>
      </c>
      <c r="C79" s="8">
        <v>0</v>
      </c>
      <c r="D79" s="9">
        <v>0</v>
      </c>
      <c r="E79" s="8">
        <v>0</v>
      </c>
      <c r="F79" s="8">
        <v>0</v>
      </c>
      <c r="G79" s="10">
        <f t="shared" si="2"/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</row>
    <row r="80" spans="1:25" ht="52.9" customHeight="1" x14ac:dyDescent="0.25">
      <c r="A80" s="6" t="s">
        <v>169</v>
      </c>
      <c r="B80" s="7" t="s">
        <v>170</v>
      </c>
      <c r="C80" s="8">
        <v>0</v>
      </c>
      <c r="D80" s="9">
        <v>0</v>
      </c>
      <c r="E80" s="8">
        <v>0</v>
      </c>
      <c r="F80" s="8">
        <v>0</v>
      </c>
      <c r="G80" s="10">
        <f t="shared" si="2"/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</row>
    <row r="81" spans="1:17" ht="39.950000000000003" customHeight="1" x14ac:dyDescent="0.25">
      <c r="A81" s="6" t="s">
        <v>171</v>
      </c>
      <c r="B81" s="7" t="s">
        <v>172</v>
      </c>
      <c r="C81" s="8">
        <v>0</v>
      </c>
      <c r="D81" s="9">
        <v>0</v>
      </c>
      <c r="E81" s="8">
        <v>0</v>
      </c>
      <c r="F81" s="8">
        <v>0</v>
      </c>
      <c r="G81" s="10">
        <f t="shared" si="2"/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</row>
    <row r="82" spans="1:17" ht="27" customHeight="1" x14ac:dyDescent="0.25">
      <c r="A82" s="6" t="s">
        <v>173</v>
      </c>
      <c r="B82" s="7" t="s">
        <v>174</v>
      </c>
      <c r="C82" s="11">
        <v>915254</v>
      </c>
      <c r="D82" s="11">
        <v>765254</v>
      </c>
      <c r="E82" s="11">
        <v>765254</v>
      </c>
      <c r="F82" s="11">
        <v>765254</v>
      </c>
      <c r="G82" s="10">
        <f t="shared" si="2"/>
        <v>1</v>
      </c>
      <c r="H82" s="11">
        <v>765254</v>
      </c>
      <c r="I82" s="11">
        <v>765254</v>
      </c>
      <c r="J82" s="11">
        <v>781551</v>
      </c>
      <c r="K82" s="11">
        <v>781551</v>
      </c>
      <c r="L82" s="11">
        <v>739133.29</v>
      </c>
      <c r="M82" s="11">
        <v>150000</v>
      </c>
      <c r="N82" s="11">
        <v>150000</v>
      </c>
      <c r="O82" s="11">
        <v>150000</v>
      </c>
      <c r="P82" s="11">
        <v>65440.28</v>
      </c>
      <c r="Q82" s="11">
        <v>0</v>
      </c>
    </row>
    <row r="83" spans="1:17" ht="14.25" customHeight="1" x14ac:dyDescent="0.25">
      <c r="A83" s="6" t="s">
        <v>175</v>
      </c>
      <c r="B83" s="7" t="s">
        <v>176</v>
      </c>
      <c r="C83" s="11">
        <v>0</v>
      </c>
      <c r="D83" s="11">
        <v>0</v>
      </c>
      <c r="E83" s="11">
        <v>0</v>
      </c>
      <c r="F83" s="11">
        <v>0</v>
      </c>
      <c r="G83" s="10">
        <f t="shared" si="2"/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</row>
    <row r="84" spans="1:17" ht="27" customHeight="1" x14ac:dyDescent="0.25">
      <c r="A84" s="6" t="s">
        <v>177</v>
      </c>
      <c r="B84" s="7" t="s">
        <v>178</v>
      </c>
      <c r="C84" s="11">
        <v>0</v>
      </c>
      <c r="D84" s="11">
        <v>0</v>
      </c>
      <c r="E84" s="11">
        <v>0</v>
      </c>
      <c r="F84" s="11">
        <v>0</v>
      </c>
      <c r="G84" s="10">
        <f t="shared" si="2"/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</row>
    <row r="85" spans="1:17" ht="27" customHeight="1" x14ac:dyDescent="0.25">
      <c r="A85" s="6" t="s">
        <v>179</v>
      </c>
      <c r="B85" s="7" t="s">
        <v>180</v>
      </c>
      <c r="C85" s="11">
        <v>0</v>
      </c>
      <c r="D85" s="11">
        <v>0</v>
      </c>
      <c r="E85" s="11">
        <v>0</v>
      </c>
      <c r="F85" s="12">
        <v>0</v>
      </c>
      <c r="G85" s="10">
        <f t="shared" si="2"/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</row>
    <row r="86" spans="1:17" ht="14.25" customHeight="1" x14ac:dyDescent="0.25">
      <c r="A86" s="6" t="s">
        <v>181</v>
      </c>
      <c r="B86" s="7" t="s">
        <v>182</v>
      </c>
      <c r="C86" s="11">
        <v>0</v>
      </c>
      <c r="D86" s="11">
        <v>0</v>
      </c>
      <c r="E86" s="11">
        <v>0</v>
      </c>
      <c r="F86" s="11">
        <v>0</v>
      </c>
      <c r="G86" s="10">
        <f t="shared" si="2"/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</row>
    <row r="87" spans="1:17" ht="27" customHeight="1" x14ac:dyDescent="0.25">
      <c r="A87" s="6" t="s">
        <v>183</v>
      </c>
      <c r="B87" s="7" t="s">
        <v>184</v>
      </c>
      <c r="C87" s="11">
        <v>0</v>
      </c>
      <c r="D87" s="11">
        <v>0</v>
      </c>
      <c r="E87" s="11">
        <v>0</v>
      </c>
      <c r="F87" s="11">
        <v>0</v>
      </c>
      <c r="G87" s="10">
        <f t="shared" si="2"/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</row>
    <row r="88" spans="1:17" ht="14.25" customHeight="1" x14ac:dyDescent="0.25">
      <c r="A88" s="6" t="s">
        <v>185</v>
      </c>
      <c r="B88" s="7" t="s">
        <v>186</v>
      </c>
      <c r="C88" s="11">
        <v>0</v>
      </c>
      <c r="D88" s="11">
        <v>0</v>
      </c>
      <c r="E88" s="11">
        <v>0</v>
      </c>
      <c r="F88" s="11">
        <v>0</v>
      </c>
      <c r="G88" s="10">
        <f t="shared" si="2"/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</row>
    <row r="89" spans="1:17" ht="27" customHeight="1" x14ac:dyDescent="0.25">
      <c r="A89" s="6" t="s">
        <v>187</v>
      </c>
      <c r="B89" s="7" t="s">
        <v>188</v>
      </c>
      <c r="C89" s="11">
        <v>0</v>
      </c>
      <c r="D89" s="11">
        <v>0</v>
      </c>
      <c r="E89" s="11">
        <v>0</v>
      </c>
      <c r="F89" s="11">
        <v>0</v>
      </c>
      <c r="G89" s="10">
        <f t="shared" si="2"/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</row>
    <row r="90" spans="1:17" ht="27" customHeight="1" x14ac:dyDescent="0.25">
      <c r="A90" s="6" t="s">
        <v>189</v>
      </c>
      <c r="B90" s="7" t="s">
        <v>190</v>
      </c>
      <c r="C90" s="11">
        <v>0</v>
      </c>
      <c r="D90" s="11">
        <v>0</v>
      </c>
      <c r="E90" s="11">
        <v>0</v>
      </c>
      <c r="F90" s="11">
        <v>0</v>
      </c>
      <c r="G90" s="10">
        <f t="shared" si="2"/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</row>
    <row r="91" spans="1:17" ht="78.599999999999994" customHeight="1" x14ac:dyDescent="0.25">
      <c r="A91" s="6" t="s">
        <v>191</v>
      </c>
      <c r="B91" s="7" t="s">
        <v>192</v>
      </c>
      <c r="C91" s="8">
        <v>0</v>
      </c>
      <c r="D91" s="9">
        <v>0</v>
      </c>
      <c r="E91" s="8">
        <v>0</v>
      </c>
      <c r="F91" s="8">
        <v>0</v>
      </c>
      <c r="G91" s="10">
        <f t="shared" si="2"/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</row>
    <row r="92" spans="1:17" ht="27" customHeight="1" x14ac:dyDescent="0.25">
      <c r="A92" s="6" t="s">
        <v>193</v>
      </c>
      <c r="B92" s="7" t="s">
        <v>194</v>
      </c>
      <c r="C92" s="8">
        <v>0</v>
      </c>
      <c r="D92" s="9">
        <v>0</v>
      </c>
      <c r="E92" s="8">
        <v>0</v>
      </c>
      <c r="F92" s="12">
        <v>0</v>
      </c>
      <c r="G92" s="10">
        <f t="shared" si="2"/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</row>
  </sheetData>
  <mergeCells count="4">
    <mergeCell ref="C51:Y51"/>
    <mergeCell ref="C54:Y54"/>
    <mergeCell ref="C61:Y61"/>
    <mergeCell ref="C74:Y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Q2" sqref="Q2"/>
    </sheetView>
  </sheetViews>
  <sheetFormatPr defaultRowHeight="15" x14ac:dyDescent="0.25"/>
  <cols>
    <col min="1" max="1" width="7.140625" customWidth="1"/>
    <col min="2" max="2" width="42.85546875" customWidth="1"/>
    <col min="3" max="6" width="14.28515625" hidden="1" customWidth="1"/>
    <col min="7" max="7" width="14.28515625" customWidth="1"/>
    <col min="8" max="12" width="14.28515625" hidden="1" customWidth="1"/>
    <col min="13" max="13" width="14.28515625" customWidth="1"/>
    <col min="14" max="14" width="7" hidden="1" customWidth="1"/>
    <col min="15" max="15" width="14.28515625" hidden="1" customWidth="1"/>
    <col min="16" max="16" width="9.28515625" customWidth="1"/>
  </cols>
  <sheetData>
    <row r="1" spans="1:16" x14ac:dyDescent="0.25">
      <c r="M1" s="35" t="s">
        <v>747</v>
      </c>
    </row>
    <row r="3" spans="1:16" x14ac:dyDescent="0.25">
      <c r="A3" s="34" t="s">
        <v>746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43.5" x14ac:dyDescent="0.25">
      <c r="A4" s="1" t="s">
        <v>0</v>
      </c>
      <c r="B4" s="1" t="s">
        <v>195</v>
      </c>
      <c r="C4" s="1" t="s">
        <v>196</v>
      </c>
      <c r="D4" s="1" t="s">
        <v>197</v>
      </c>
      <c r="E4" s="1" t="s">
        <v>198</v>
      </c>
      <c r="F4" s="1" t="s">
        <v>199</v>
      </c>
      <c r="G4" s="1" t="s">
        <v>200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201</v>
      </c>
      <c r="N4" s="1" t="s">
        <v>202</v>
      </c>
      <c r="O4" s="1" t="s">
        <v>203</v>
      </c>
      <c r="P4" s="1" t="s">
        <v>204</v>
      </c>
    </row>
    <row r="5" spans="1:16" ht="14.25" customHeight="1" x14ac:dyDescent="0.25">
      <c r="A5" s="2" t="s">
        <v>17</v>
      </c>
      <c r="B5" s="3" t="s">
        <v>205</v>
      </c>
      <c r="C5" s="3"/>
      <c r="D5" s="22"/>
      <c r="E5" s="22"/>
      <c r="F5" s="23">
        <f>IF(ISNUMBER(VLOOKUP("1.1",A5:P49,6,FALSE)),ROUND(VLOOKUP("1.1",A5:P49,6,FALSE),4),0) + IF(ISNUMBER(VLOOKUP("1.2",A5:P49,6,FALSE)),ROUND(VLOOKUP("1.2",A5:P49,6,FALSE),4),0) + IF(ISNUMBER(VLOOKUP("1.3",A5:P49,6,FALSE)),ROUND(VLOOKUP("1.3",A5:P49,6,FALSE),4),0)</f>
        <v>35818150.109999999</v>
      </c>
      <c r="G5" s="23">
        <f>G6+G7</f>
        <v>14823143.690000003</v>
      </c>
      <c r="H5" s="23">
        <f t="shared" ref="H5:M5" si="0">H6+H7</f>
        <v>11790751.17</v>
      </c>
      <c r="I5" s="23">
        <f t="shared" si="0"/>
        <v>5066470.03</v>
      </c>
      <c r="J5" s="23">
        <f t="shared" si="0"/>
        <v>1634521.41</v>
      </c>
      <c r="K5" s="23">
        <f t="shared" si="0"/>
        <v>1200</v>
      </c>
      <c r="L5" s="23">
        <f t="shared" si="0"/>
        <v>600</v>
      </c>
      <c r="M5" s="23">
        <f t="shared" si="0"/>
        <v>13799598.9</v>
      </c>
      <c r="N5" s="24">
        <f t="shared" ref="N5:N48" si="1">IF($G5=0,0,$M5/$G5)</f>
        <v>0.93094954677593078</v>
      </c>
      <c r="O5" s="4">
        <f t="shared" ref="O5:O48" si="2">$F5-($G5-$M5)-SUM($H5:$L5)</f>
        <v>16301062.709999993</v>
      </c>
      <c r="P5" s="24">
        <f t="shared" ref="P5:P48" si="3">IF($F5=0,0,$O5/$F5)</f>
        <v>0.45510621458501654</v>
      </c>
    </row>
    <row r="6" spans="1:16" ht="14.25" customHeight="1" x14ac:dyDescent="0.25">
      <c r="A6" s="2" t="s">
        <v>206</v>
      </c>
      <c r="B6" s="3" t="s">
        <v>207</v>
      </c>
      <c r="C6" s="3"/>
      <c r="D6" s="22"/>
      <c r="E6" s="22"/>
      <c r="F6" s="23">
        <f>IF(ISNUMBER(VLOOKUP("1.1.1",A5:P49,6,FALSE)),ROUND(VLOOKUP("1.1.1",A5:P49,6,FALSE),4),0) + IF(ISNUMBER(VLOOKUP("1.2.1",A5:P49,6,FALSE)),ROUND(VLOOKUP("1.2.1",A5:P49,6,FALSE),4),0) + IF(ISNUMBER(VLOOKUP("1.3.1",A5:P49,6,FALSE)),ROUND(VLOOKUP("1.3.1",A5:P49,6,FALSE),4),0)</f>
        <v>6669662.3499999996</v>
      </c>
      <c r="G6" s="23">
        <f>G9+G23</f>
        <v>567821.39</v>
      </c>
      <c r="H6" s="23">
        <f t="shared" ref="H6:M6" si="4">H9+H23</f>
        <v>2992957.11</v>
      </c>
      <c r="I6" s="23">
        <f t="shared" si="4"/>
        <v>2241120</v>
      </c>
      <c r="J6" s="23">
        <f t="shared" si="4"/>
        <v>1200</v>
      </c>
      <c r="K6" s="23">
        <f t="shared" si="4"/>
        <v>1200</v>
      </c>
      <c r="L6" s="23">
        <f t="shared" si="4"/>
        <v>600</v>
      </c>
      <c r="M6" s="23">
        <f t="shared" si="4"/>
        <v>567821.39</v>
      </c>
      <c r="N6" s="24">
        <f t="shared" si="1"/>
        <v>1</v>
      </c>
      <c r="O6" s="4">
        <f t="shared" si="2"/>
        <v>1432585.2400000002</v>
      </c>
      <c r="P6" s="24">
        <f t="shared" si="3"/>
        <v>0.21479126900629389</v>
      </c>
    </row>
    <row r="7" spans="1:16" ht="14.25" customHeight="1" x14ac:dyDescent="0.25">
      <c r="A7" s="2" t="s">
        <v>208</v>
      </c>
      <c r="B7" s="3" t="s">
        <v>209</v>
      </c>
      <c r="C7" s="3"/>
      <c r="D7" s="22"/>
      <c r="E7" s="22"/>
      <c r="F7" s="23">
        <f>IF(ISNUMBER(VLOOKUP("1.1.2",A5:P49,6,FALSE)),ROUND(VLOOKUP("1.1.2",A5:P49,6,FALSE),4),0) + IF(ISNUMBER(VLOOKUP("1.2.2",A5:P49,6,FALSE)),ROUND(VLOOKUP("1.2.2",A5:P49,6,FALSE),4),0) + IF(ISNUMBER(VLOOKUP("1.3.2",A5:P49,6,FALSE)),ROUND(VLOOKUP("1.3.2",A5:P49,6,FALSE),4),0)</f>
        <v>29148487.759999998</v>
      </c>
      <c r="G7" s="23">
        <f>G14+G27</f>
        <v>14255322.300000003</v>
      </c>
      <c r="H7" s="23">
        <f t="shared" ref="H7:M7" si="5">H14+H27</f>
        <v>8797794.0600000005</v>
      </c>
      <c r="I7" s="23">
        <f t="shared" si="5"/>
        <v>2825350.0300000003</v>
      </c>
      <c r="J7" s="23">
        <f t="shared" si="5"/>
        <v>1633321.41</v>
      </c>
      <c r="K7" s="23">
        <f t="shared" si="5"/>
        <v>0</v>
      </c>
      <c r="L7" s="23">
        <f t="shared" si="5"/>
        <v>0</v>
      </c>
      <c r="M7" s="23">
        <f t="shared" si="5"/>
        <v>13231777.51</v>
      </c>
      <c r="N7" s="24">
        <f t="shared" si="1"/>
        <v>0.92819911269210642</v>
      </c>
      <c r="O7" s="4">
        <f t="shared" si="2"/>
        <v>14868477.469999995</v>
      </c>
      <c r="P7" s="24">
        <f t="shared" si="3"/>
        <v>0.51009430034321601</v>
      </c>
    </row>
    <row r="8" spans="1:16" ht="65.650000000000006" customHeight="1" x14ac:dyDescent="0.25">
      <c r="A8" s="2" t="s">
        <v>19</v>
      </c>
      <c r="B8" s="3" t="s">
        <v>210</v>
      </c>
      <c r="C8" s="3"/>
      <c r="D8" s="22"/>
      <c r="E8" s="22"/>
      <c r="F8" s="23">
        <f>IF(ISNUMBER(VLOOKUP("1.1.1",A5:P49,6,FALSE)),ROUND(VLOOKUP("1.1.1",A5:P49,6,FALSE),4),0) + IF(ISNUMBER(VLOOKUP("1.1.2",A5:P49,6,FALSE)),ROUND(VLOOKUP("1.1.2",A5:P49,6,FALSE),4),0)</f>
        <v>9811345.2799999993</v>
      </c>
      <c r="G8" s="23">
        <f>IF(ISNUMBER(VLOOKUP("1.1.1",A5:P49,7,FALSE)),ROUND(VLOOKUP("1.1.1",A5:P49,7,FALSE),4),0) + IF(ISNUMBER(VLOOKUP("1.1.2",A5:P49,7,FALSE)),ROUND(VLOOKUP("1.1.2",A5:P49,7,FALSE),4),0)</f>
        <v>721641.39</v>
      </c>
      <c r="H8" s="4">
        <f>IF(ISNUMBER(VLOOKUP("1.1.1",A5:P49,8,FALSE)),ROUND(VLOOKUP("1.1.1",A5:P49,8,FALSE),4),0) + IF(ISNUMBER(VLOOKUP("1.1.2",A5:P49,8,FALSE)),ROUND(VLOOKUP("1.1.2",A5:P49,8,FALSE),4),0)</f>
        <v>4491267.17</v>
      </c>
      <c r="I8" s="4">
        <f>IF(ISNUMBER(VLOOKUP("1.1.1",A5:P49,9,FALSE)),ROUND(VLOOKUP("1.1.1",A5:P49,9,FALSE),4),0) + IF(ISNUMBER(VLOOKUP("1.1.2",A5:P49,9,FALSE)),ROUND(VLOOKUP("1.1.2",A5:P49,9,FALSE),4),0)</f>
        <v>2822350.03</v>
      </c>
      <c r="J8" s="4">
        <f>IF(ISNUMBER(VLOOKUP("1.1.1",A5:P49,10,FALSE)),ROUND(VLOOKUP("1.1.1",A5:P49,10,FALSE),4),0) + IF(ISNUMBER(VLOOKUP("1.1.2",A5:P49,10,FALSE)),ROUND(VLOOKUP("1.1.2",A5:P49,10,FALSE),4),0)</f>
        <v>1633321.41</v>
      </c>
      <c r="K8" s="4">
        <f>IF(ISNUMBER(VLOOKUP("1.1.1",A5:P49,11,FALSE)),ROUND(VLOOKUP("1.1.1",A5:P49,11,FALSE),4),0) + IF(ISNUMBER(VLOOKUP("1.1.2",A5:P49,11,FALSE)),ROUND(VLOOKUP("1.1.2",A5:P49,11,FALSE),4),0)</f>
        <v>0</v>
      </c>
      <c r="L8" s="4">
        <f>IF(ISNUMBER(VLOOKUP("1.1.1",A5:P49,12,FALSE)),ROUND(VLOOKUP("1.1.1",A5:P49,12,FALSE),4),0) + IF(ISNUMBER(VLOOKUP("1.1.2",A5:P49,12,FALSE)),ROUND(VLOOKUP("1.1.2",A5:P49,12,FALSE),4),0)</f>
        <v>0</v>
      </c>
      <c r="M8" s="4">
        <f>IF(ISNUMBER(VLOOKUP("1.1.1",A5:P49,13,FALSE)),ROUND(VLOOKUP("1.1.1",A5:P49,13,FALSE),4),0) + IF(ISNUMBER(VLOOKUP("1.1.2",A5:P49,13,FALSE)),ROUND(VLOOKUP("1.1.2",A5:P49,13,FALSE),4),0)</f>
        <v>715406.38</v>
      </c>
      <c r="N8" s="24">
        <f t="shared" si="1"/>
        <v>0.9913599606585759</v>
      </c>
      <c r="O8" s="4">
        <f t="shared" si="2"/>
        <v>858171.66000000015</v>
      </c>
      <c r="P8" s="24">
        <f t="shared" si="3"/>
        <v>8.746727747410396E-2</v>
      </c>
    </row>
    <row r="9" spans="1:16" ht="14.25" customHeight="1" x14ac:dyDescent="0.25">
      <c r="A9" s="2" t="s">
        <v>21</v>
      </c>
      <c r="B9" s="3" t="s">
        <v>207</v>
      </c>
      <c r="C9" s="3"/>
      <c r="D9" s="22"/>
      <c r="E9" s="22"/>
      <c r="F9" s="23">
        <f>SUMIF(A10:A49, "1.1.1.*", F10:F49)</f>
        <v>1060008.75</v>
      </c>
      <c r="G9" s="23">
        <f>SUMIF(A10:A49, "1.1.1.*", G10:G49)</f>
        <v>566621.39</v>
      </c>
      <c r="H9" s="4">
        <f>SUMIF(A10:A49, "1.1.1.*", H10:H49)</f>
        <v>492837.11</v>
      </c>
      <c r="I9" s="4">
        <f>SUMIF(A10:A49, "1.1.1.*", I10:I49)</f>
        <v>0</v>
      </c>
      <c r="J9" s="4">
        <f>SUMIF(A10:A49, "1.1.1.*", J10:J49)</f>
        <v>0</v>
      </c>
      <c r="K9" s="4">
        <f>SUMIF(A10:A49, "1.1.1.*", K10:K49)</f>
        <v>0</v>
      </c>
      <c r="L9" s="4">
        <f>SUMIF(A10:A49, "1.1.1.*", L10:L49)</f>
        <v>0</v>
      </c>
      <c r="M9" s="4">
        <f>SUMIF(A10:A49, "1.1.1.*", M10:M49)</f>
        <v>566621.39</v>
      </c>
      <c r="N9" s="24">
        <f t="shared" si="1"/>
        <v>1</v>
      </c>
      <c r="O9" s="4">
        <f t="shared" si="2"/>
        <v>567171.64</v>
      </c>
      <c r="P9" s="24">
        <f t="shared" si="3"/>
        <v>0.53506316811064059</v>
      </c>
    </row>
    <row r="10" spans="1:16" ht="27" customHeight="1" x14ac:dyDescent="0.25">
      <c r="A10" s="6" t="s">
        <v>211</v>
      </c>
      <c r="B10" s="7" t="s">
        <v>212</v>
      </c>
      <c r="C10" s="25" t="s">
        <v>213</v>
      </c>
      <c r="D10" s="26">
        <v>2023</v>
      </c>
      <c r="E10" s="26">
        <v>2024</v>
      </c>
      <c r="F10" s="27">
        <v>263470</v>
      </c>
      <c r="G10" s="27">
        <v>262924.28000000003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2">
        <v>262924.28000000003</v>
      </c>
      <c r="N10" s="28">
        <f t="shared" si="1"/>
        <v>1</v>
      </c>
      <c r="O10" s="8">
        <f t="shared" si="2"/>
        <v>263470</v>
      </c>
      <c r="P10" s="28">
        <f t="shared" si="3"/>
        <v>1</v>
      </c>
    </row>
    <row r="11" spans="1:16" ht="27" customHeight="1" x14ac:dyDescent="0.25">
      <c r="A11" s="6" t="s">
        <v>214</v>
      </c>
      <c r="B11" s="7" t="s">
        <v>215</v>
      </c>
      <c r="C11" s="25" t="s">
        <v>216</v>
      </c>
      <c r="D11" s="26">
        <v>2023</v>
      </c>
      <c r="E11" s="26">
        <v>2024</v>
      </c>
      <c r="F11" s="27">
        <v>303701.64</v>
      </c>
      <c r="G11" s="27">
        <v>303697.11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>
        <v>303697.11</v>
      </c>
      <c r="N11" s="28">
        <f t="shared" si="1"/>
        <v>1</v>
      </c>
      <c r="O11" s="8">
        <f t="shared" si="2"/>
        <v>303701.64</v>
      </c>
      <c r="P11" s="28">
        <f t="shared" si="3"/>
        <v>1</v>
      </c>
    </row>
    <row r="12" spans="1:16" ht="39.950000000000003" hidden="1" customHeight="1" x14ac:dyDescent="0.25">
      <c r="A12" s="6" t="s">
        <v>217</v>
      </c>
      <c r="B12" s="7" t="s">
        <v>218</v>
      </c>
      <c r="C12" s="25" t="s">
        <v>213</v>
      </c>
      <c r="D12" s="26">
        <v>2024</v>
      </c>
      <c r="E12" s="26">
        <v>2025</v>
      </c>
      <c r="F12" s="27">
        <v>251745.8</v>
      </c>
      <c r="G12" s="27">
        <v>0</v>
      </c>
      <c r="H12" s="8">
        <v>251745.8</v>
      </c>
      <c r="I12" s="11">
        <v>0</v>
      </c>
      <c r="J12" s="11">
        <v>0</v>
      </c>
      <c r="K12" s="11">
        <v>0</v>
      </c>
      <c r="L12" s="11">
        <v>0</v>
      </c>
      <c r="M12" s="12">
        <v>0</v>
      </c>
      <c r="N12" s="28">
        <f t="shared" si="1"/>
        <v>0</v>
      </c>
      <c r="O12" s="8">
        <f t="shared" si="2"/>
        <v>0</v>
      </c>
      <c r="P12" s="28">
        <f t="shared" si="3"/>
        <v>0</v>
      </c>
    </row>
    <row r="13" spans="1:16" ht="27" hidden="1" customHeight="1" x14ac:dyDescent="0.25">
      <c r="A13" s="6" t="s">
        <v>219</v>
      </c>
      <c r="B13" s="7" t="s">
        <v>220</v>
      </c>
      <c r="C13" s="25" t="s">
        <v>216</v>
      </c>
      <c r="D13" s="26">
        <v>2024</v>
      </c>
      <c r="E13" s="26">
        <v>2025</v>
      </c>
      <c r="F13" s="27">
        <v>241091.31</v>
      </c>
      <c r="G13" s="27">
        <v>0</v>
      </c>
      <c r="H13" s="8">
        <v>241091.31</v>
      </c>
      <c r="I13" s="11">
        <v>0</v>
      </c>
      <c r="J13" s="11">
        <v>0</v>
      </c>
      <c r="K13" s="11">
        <v>0</v>
      </c>
      <c r="L13" s="11">
        <v>0</v>
      </c>
      <c r="M13" s="12">
        <v>0</v>
      </c>
      <c r="N13" s="28">
        <f t="shared" si="1"/>
        <v>0</v>
      </c>
      <c r="O13" s="8">
        <f t="shared" si="2"/>
        <v>0</v>
      </c>
      <c r="P13" s="28">
        <f t="shared" si="3"/>
        <v>0</v>
      </c>
    </row>
    <row r="14" spans="1:16" ht="14.25" customHeight="1" x14ac:dyDescent="0.25">
      <c r="A14" s="2" t="s">
        <v>23</v>
      </c>
      <c r="B14" s="3" t="s">
        <v>209</v>
      </c>
      <c r="C14" s="3"/>
      <c r="D14" s="22"/>
      <c r="E14" s="22"/>
      <c r="F14" s="23">
        <f>SUMIF(A15:A49, "1.1.2.*", F15:F49)</f>
        <v>8751336.5300000012</v>
      </c>
      <c r="G14" s="23">
        <f>SUMIF(A15:A49, "1.1.2.*", G15:G49)</f>
        <v>155020</v>
      </c>
      <c r="H14" s="4">
        <f>SUMIF(A15:A49, "1.1.2.*", H15:H49)</f>
        <v>3998430.06</v>
      </c>
      <c r="I14" s="4">
        <f>SUMIF(A15:A49, "1.1.2.*", I15:I49)</f>
        <v>2822350.0300000003</v>
      </c>
      <c r="J14" s="4">
        <f>SUMIF(A15:A49, "1.1.2.*", J15:J49)</f>
        <v>1633321.41</v>
      </c>
      <c r="K14" s="4">
        <f>SUMIF(A15:A49, "1.1.2.*", K15:K49)</f>
        <v>0</v>
      </c>
      <c r="L14" s="4">
        <f>SUMIF(A15:A49, "1.1.2.*", L15:L49)</f>
        <v>0</v>
      </c>
      <c r="M14" s="4">
        <f>SUMIF(A15:A49, "1.1.2.*", M15:M49)</f>
        <v>148784.99</v>
      </c>
      <c r="N14" s="24">
        <f t="shared" si="1"/>
        <v>0.9597793187975745</v>
      </c>
      <c r="O14" s="4">
        <f t="shared" si="2"/>
        <v>291000.02000000142</v>
      </c>
      <c r="P14" s="24">
        <f t="shared" si="3"/>
        <v>3.3252066013281442E-2</v>
      </c>
    </row>
    <row r="15" spans="1:16" ht="27" customHeight="1" x14ac:dyDescent="0.25">
      <c r="A15" s="6" t="s">
        <v>221</v>
      </c>
      <c r="B15" s="7" t="s">
        <v>222</v>
      </c>
      <c r="C15" s="25" t="s">
        <v>223</v>
      </c>
      <c r="D15" s="26">
        <v>2023</v>
      </c>
      <c r="E15" s="26">
        <v>2025</v>
      </c>
      <c r="F15" s="27">
        <v>808735</v>
      </c>
      <c r="G15" s="27">
        <v>53020</v>
      </c>
      <c r="H15" s="8">
        <v>709510</v>
      </c>
      <c r="I15" s="11">
        <v>0</v>
      </c>
      <c r="J15" s="11">
        <v>0</v>
      </c>
      <c r="K15" s="11">
        <v>0</v>
      </c>
      <c r="L15" s="11">
        <v>0</v>
      </c>
      <c r="M15" s="12">
        <v>49200</v>
      </c>
      <c r="N15" s="28">
        <f t="shared" si="1"/>
        <v>0.92795171633345908</v>
      </c>
      <c r="O15" s="8">
        <f t="shared" si="2"/>
        <v>95405</v>
      </c>
      <c r="P15" s="28">
        <f t="shared" si="3"/>
        <v>0.11796818488132702</v>
      </c>
    </row>
    <row r="16" spans="1:16" ht="39.950000000000003" customHeight="1" x14ac:dyDescent="0.25">
      <c r="A16" s="6" t="s">
        <v>224</v>
      </c>
      <c r="B16" s="7" t="s">
        <v>225</v>
      </c>
      <c r="C16" s="25" t="s">
        <v>226</v>
      </c>
      <c r="D16" s="26">
        <v>2022</v>
      </c>
      <c r="E16" s="26">
        <v>2025</v>
      </c>
      <c r="F16" s="27">
        <v>3149172.2</v>
      </c>
      <c r="G16" s="27">
        <v>1000</v>
      </c>
      <c r="H16" s="8">
        <v>3122337.2</v>
      </c>
      <c r="I16" s="11">
        <v>0</v>
      </c>
      <c r="J16" s="11">
        <v>0</v>
      </c>
      <c r="K16" s="11">
        <v>0</v>
      </c>
      <c r="L16" s="11">
        <v>0</v>
      </c>
      <c r="M16" s="12">
        <v>0</v>
      </c>
      <c r="N16" s="28">
        <f t="shared" si="1"/>
        <v>0</v>
      </c>
      <c r="O16" s="8">
        <f t="shared" si="2"/>
        <v>25835</v>
      </c>
      <c r="P16" s="28">
        <f t="shared" si="3"/>
        <v>8.203743193211219E-3</v>
      </c>
    </row>
    <row r="17" spans="1:16" ht="27" customHeight="1" x14ac:dyDescent="0.25">
      <c r="A17" s="6" t="s">
        <v>227</v>
      </c>
      <c r="B17" s="7" t="s">
        <v>228</v>
      </c>
      <c r="C17" s="25" t="s">
        <v>223</v>
      </c>
      <c r="D17" s="26">
        <v>2023</v>
      </c>
      <c r="E17" s="26">
        <v>2026</v>
      </c>
      <c r="F17" s="27">
        <v>1326373.96</v>
      </c>
      <c r="G17" s="27">
        <v>1000</v>
      </c>
      <c r="H17" s="8">
        <v>105202.9</v>
      </c>
      <c r="I17" s="8">
        <v>1149996.03</v>
      </c>
      <c r="J17" s="11">
        <v>0</v>
      </c>
      <c r="K17" s="11">
        <v>0</v>
      </c>
      <c r="L17" s="11">
        <v>0</v>
      </c>
      <c r="M17" s="12">
        <v>0</v>
      </c>
      <c r="N17" s="28">
        <f t="shared" si="1"/>
        <v>0</v>
      </c>
      <c r="O17" s="8">
        <f t="shared" si="2"/>
        <v>70175.030000000028</v>
      </c>
      <c r="P17" s="28">
        <f t="shared" si="3"/>
        <v>5.29074243888202E-2</v>
      </c>
    </row>
    <row r="18" spans="1:16" ht="27" customHeight="1" x14ac:dyDescent="0.25">
      <c r="A18" s="6" t="s">
        <v>229</v>
      </c>
      <c r="B18" s="7" t="s">
        <v>230</v>
      </c>
      <c r="C18" s="25" t="s">
        <v>223</v>
      </c>
      <c r="D18" s="26">
        <v>2024</v>
      </c>
      <c r="E18" s="26">
        <v>2027</v>
      </c>
      <c r="F18" s="27">
        <v>3467055.37</v>
      </c>
      <c r="G18" s="27">
        <v>100000</v>
      </c>
      <c r="H18" s="8">
        <v>61379.96</v>
      </c>
      <c r="I18" s="8">
        <v>1672354</v>
      </c>
      <c r="J18" s="8">
        <v>1633321.41</v>
      </c>
      <c r="K18" s="11">
        <v>0</v>
      </c>
      <c r="L18" s="11">
        <v>0</v>
      </c>
      <c r="M18" s="12">
        <v>99584.99</v>
      </c>
      <c r="N18" s="28">
        <f t="shared" si="1"/>
        <v>0.99584990000000007</v>
      </c>
      <c r="O18" s="8">
        <f t="shared" si="2"/>
        <v>99584.990000000224</v>
      </c>
      <c r="P18" s="28">
        <f t="shared" si="3"/>
        <v>2.8723218804550046E-2</v>
      </c>
    </row>
    <row r="19" spans="1:16" ht="27" customHeight="1" x14ac:dyDescent="0.25">
      <c r="A19" s="2" t="s">
        <v>33</v>
      </c>
      <c r="B19" s="3" t="s">
        <v>231</v>
      </c>
      <c r="C19" s="3"/>
      <c r="D19" s="22"/>
      <c r="E19" s="22"/>
      <c r="F19" s="23">
        <f>IF(ISNUMBER(VLOOKUP("1.2.1",A5:P49,6,FALSE)),ROUND(VLOOKUP("1.2.1",A5:P49,6,FALSE),4),0) + IF(ISNUMBER(VLOOKUP("1.2.2",A5:P49,6,FALSE)),ROUND(VLOOKUP("1.2.2",A5:P49,6,FALSE),4),0)</f>
        <v>0</v>
      </c>
      <c r="G19" s="23">
        <f>IF(ISNUMBER(VLOOKUP("1.2.1",A5:P49,7,FALSE)),ROUND(VLOOKUP("1.2.1",A5:P49,7,FALSE),4),0) + IF(ISNUMBER(VLOOKUP("1.2.2",A5:P49,7,FALSE)),ROUND(VLOOKUP("1.2.2",A5:P49,7,FALSE),4),0)</f>
        <v>0</v>
      </c>
      <c r="H19" s="4">
        <f>IF(ISNUMBER(VLOOKUP("1.2.1",A5:P49,8,FALSE)),ROUND(VLOOKUP("1.2.1",A5:P49,8,FALSE),4),0) + IF(ISNUMBER(VLOOKUP("1.2.2",A5:P49,8,FALSE)),ROUND(VLOOKUP("1.2.2",A5:P49,8,FALSE),4),0)</f>
        <v>0</v>
      </c>
      <c r="I19" s="4">
        <f>IF(ISNUMBER(VLOOKUP("1.2.1",A5:P49,9,FALSE)),ROUND(VLOOKUP("1.2.1",A5:P49,9,FALSE),4),0) + IF(ISNUMBER(VLOOKUP("1.2.2",A5:P49,9,FALSE)),ROUND(VLOOKUP("1.2.2",A5:P49,9,FALSE),4),0)</f>
        <v>0</v>
      </c>
      <c r="J19" s="4">
        <f>IF(ISNUMBER(VLOOKUP("1.2.1",A5:P49,10,FALSE)),ROUND(VLOOKUP("1.2.1",A5:P49,10,FALSE),4),0) + IF(ISNUMBER(VLOOKUP("1.2.2",A5:P49,10,FALSE)),ROUND(VLOOKUP("1.2.2",A5:P49,10,FALSE),4),0)</f>
        <v>0</v>
      </c>
      <c r="K19" s="4">
        <f>IF(ISNUMBER(VLOOKUP("1.2.1",A5:P49,11,FALSE)),ROUND(VLOOKUP("1.2.1",A5:P49,11,FALSE),4),0) + IF(ISNUMBER(VLOOKUP("1.2.2",A5:P49,11,FALSE)),ROUND(VLOOKUP("1.2.2",A5:P49,11,FALSE),4),0)</f>
        <v>0</v>
      </c>
      <c r="L19" s="4">
        <f>IF(ISNUMBER(VLOOKUP("1.2.1",A5:P49,12,FALSE)),ROUND(VLOOKUP("1.2.1",A5:P49,12,FALSE),4),0) + IF(ISNUMBER(VLOOKUP("1.2.2",A5:P49,12,FALSE)),ROUND(VLOOKUP("1.2.2",A5:P49,12,FALSE),4),0)</f>
        <v>0</v>
      </c>
      <c r="M19" s="4">
        <f>IF(ISNUMBER(VLOOKUP("1.2.1",A5:P49,13,FALSE)),ROUND(VLOOKUP("1.2.1",A5:P49,13,FALSE),4),0) + IF(ISNUMBER(VLOOKUP("1.2.2",A5:P49,13,FALSE)),ROUND(VLOOKUP("1.2.2",A5:P49,13,FALSE),4),0)</f>
        <v>0</v>
      </c>
      <c r="N19" s="24">
        <f t="shared" si="1"/>
        <v>0</v>
      </c>
      <c r="O19" s="4">
        <f t="shared" si="2"/>
        <v>0</v>
      </c>
      <c r="P19" s="24">
        <f t="shared" si="3"/>
        <v>0</v>
      </c>
    </row>
    <row r="20" spans="1:16" ht="14.25" customHeight="1" x14ac:dyDescent="0.25">
      <c r="A20" s="2" t="s">
        <v>35</v>
      </c>
      <c r="B20" s="3" t="s">
        <v>207</v>
      </c>
      <c r="C20" s="3"/>
      <c r="D20" s="22"/>
      <c r="E20" s="22"/>
      <c r="F20" s="23">
        <f>SUMIF(A21:A49, "1.2.1.*", F21:F49)</f>
        <v>0</v>
      </c>
      <c r="G20" s="23">
        <f>SUMIF(A21:A49, "1.2.1.*", G21:G49)</f>
        <v>0</v>
      </c>
      <c r="H20" s="4">
        <f>SUMIF(A21:A49, "1.2.1.*", H21:H49)</f>
        <v>0</v>
      </c>
      <c r="I20" s="4">
        <f>SUMIF(A21:A49, "1.2.1.*", I21:I49)</f>
        <v>0</v>
      </c>
      <c r="J20" s="4">
        <f>SUMIF(A21:A49, "1.2.1.*", J21:J49)</f>
        <v>0</v>
      </c>
      <c r="K20" s="4">
        <f>SUMIF(A21:A49, "1.2.1.*", K21:K49)</f>
        <v>0</v>
      </c>
      <c r="L20" s="4">
        <f>SUMIF(A21:A49, "1.2.1.*", L21:L49)</f>
        <v>0</v>
      </c>
      <c r="M20" s="4">
        <f>SUMIF(A21:A49, "1.2.1.*", M21:M49)</f>
        <v>0</v>
      </c>
      <c r="N20" s="24">
        <f t="shared" si="1"/>
        <v>0</v>
      </c>
      <c r="O20" s="4">
        <f t="shared" si="2"/>
        <v>0</v>
      </c>
      <c r="P20" s="24">
        <f t="shared" si="3"/>
        <v>0</v>
      </c>
    </row>
    <row r="21" spans="1:16" ht="14.25" customHeight="1" x14ac:dyDescent="0.25">
      <c r="A21" s="2" t="s">
        <v>37</v>
      </c>
      <c r="B21" s="3" t="s">
        <v>209</v>
      </c>
      <c r="C21" s="3"/>
      <c r="D21" s="22"/>
      <c r="E21" s="22"/>
      <c r="F21" s="23">
        <f>SUMIF(A22:A49, "1.2.2.*", F22:F49)</f>
        <v>0</v>
      </c>
      <c r="G21" s="23">
        <f>SUMIF(A22:A49, "1.2.2.*", G22:G49)</f>
        <v>0</v>
      </c>
      <c r="H21" s="4">
        <f>SUMIF(A22:A49, "1.2.2.*", H22:H49)</f>
        <v>0</v>
      </c>
      <c r="I21" s="4">
        <f>SUMIF(A22:A49, "1.2.2.*", I22:I49)</f>
        <v>0</v>
      </c>
      <c r="J21" s="4">
        <f>SUMIF(A22:A49, "1.2.2.*", J22:J49)</f>
        <v>0</v>
      </c>
      <c r="K21" s="4">
        <f>SUMIF(A22:A49, "1.2.2.*", K22:K49)</f>
        <v>0</v>
      </c>
      <c r="L21" s="4">
        <f>SUMIF(A22:A49, "1.2.2.*", L22:L49)</f>
        <v>0</v>
      </c>
      <c r="M21" s="4">
        <f>SUMIF(A22:A49, "1.2.2.*", M22:M49)</f>
        <v>0</v>
      </c>
      <c r="N21" s="24">
        <f t="shared" si="1"/>
        <v>0</v>
      </c>
      <c r="O21" s="4">
        <f t="shared" si="2"/>
        <v>0</v>
      </c>
      <c r="P21" s="24">
        <f t="shared" si="3"/>
        <v>0</v>
      </c>
    </row>
    <row r="22" spans="1:16" ht="27" customHeight="1" x14ac:dyDescent="0.25">
      <c r="A22" s="2" t="s">
        <v>232</v>
      </c>
      <c r="B22" s="3" t="s">
        <v>233</v>
      </c>
      <c r="C22" s="3"/>
      <c r="D22" s="22"/>
      <c r="E22" s="22"/>
      <c r="F22" s="23">
        <f>IF(ISNUMBER(VLOOKUP("1.3.1",A5:P49,6,FALSE)),ROUND(VLOOKUP("1.3.1",A5:P49,6,FALSE),4),0) + IF(ISNUMBER(VLOOKUP("1.3.2",A5:P49,6,FALSE)),ROUND(VLOOKUP("1.3.2",A5:P49,6,FALSE),4),0)</f>
        <v>26006804.829999998</v>
      </c>
      <c r="G22" s="23">
        <f>IF(ISNUMBER(VLOOKUP("1.3.1",A5:P49,7,FALSE)),ROUND(VLOOKUP("1.3.1",A5:P49,7,FALSE),4),0) + IF(ISNUMBER(VLOOKUP("1.3.2",A5:P49,7,FALSE)),ROUND(VLOOKUP("1.3.2",A5:P49,7,FALSE),4),0)</f>
        <v>14101502.300000001</v>
      </c>
      <c r="H22" s="4">
        <f>IF(ISNUMBER(VLOOKUP("1.3.1",A5:P49,8,FALSE)),ROUND(VLOOKUP("1.3.1",A5:P49,8,FALSE),4),0) + IF(ISNUMBER(VLOOKUP("1.3.2",A5:P49,8,FALSE)),ROUND(VLOOKUP("1.3.2",A5:P49,8,FALSE),4),0)</f>
        <v>7299484</v>
      </c>
      <c r="I22" s="4">
        <f>IF(ISNUMBER(VLOOKUP("1.3.1",A5:P49,9,FALSE)),ROUND(VLOOKUP("1.3.1",A5:P49,9,FALSE),4),0) + IF(ISNUMBER(VLOOKUP("1.3.2",A5:P49,9,FALSE)),ROUND(VLOOKUP("1.3.2",A5:P49,9,FALSE),4),0)</f>
        <v>2244120</v>
      </c>
      <c r="J22" s="4">
        <f>IF(ISNUMBER(VLOOKUP("1.3.1",A5:P49,10,FALSE)),ROUND(VLOOKUP("1.3.1",A5:P49,10,FALSE),4),0) + IF(ISNUMBER(VLOOKUP("1.3.2",A5:P49,10,FALSE)),ROUND(VLOOKUP("1.3.2",A5:P49,10,FALSE),4),0)</f>
        <v>1200</v>
      </c>
      <c r="K22" s="4">
        <f>IF(ISNUMBER(VLOOKUP("1.3.1",A5:P49,11,FALSE)),ROUND(VLOOKUP("1.3.1",A5:P49,11,FALSE),4),0) + IF(ISNUMBER(VLOOKUP("1.3.2",A5:P49,11,FALSE)),ROUND(VLOOKUP("1.3.2",A5:P49,11,FALSE),4),0)</f>
        <v>1200</v>
      </c>
      <c r="L22" s="4">
        <f>IF(ISNUMBER(VLOOKUP("1.3.1",A5:P49,12,FALSE)),ROUND(VLOOKUP("1.3.1",A5:P49,12,FALSE),4),0) + IF(ISNUMBER(VLOOKUP("1.3.2",A5:P49,12,FALSE)),ROUND(VLOOKUP("1.3.2",A5:P49,12,FALSE),4),0)</f>
        <v>600</v>
      </c>
      <c r="M22" s="4">
        <f>IF(ISNUMBER(VLOOKUP("1.3.1",A5:P49,13,FALSE)),ROUND(VLOOKUP("1.3.1",A5:P49,13,FALSE),4),0) + IF(ISNUMBER(VLOOKUP("1.3.2",A5:P49,13,FALSE)),ROUND(VLOOKUP("1.3.2",A5:P49,13,FALSE),4),0)</f>
        <v>13084192.52</v>
      </c>
      <c r="N22" s="24">
        <f t="shared" si="1"/>
        <v>0.92785805665542453</v>
      </c>
      <c r="O22" s="4">
        <f t="shared" si="2"/>
        <v>15442891.049999997</v>
      </c>
      <c r="P22" s="24">
        <f t="shared" si="3"/>
        <v>0.59380193572206685</v>
      </c>
    </row>
    <row r="23" spans="1:16" ht="14.25" customHeight="1" x14ac:dyDescent="0.25">
      <c r="A23" s="2" t="s">
        <v>234</v>
      </c>
      <c r="B23" s="3" t="s">
        <v>207</v>
      </c>
      <c r="C23" s="3"/>
      <c r="D23" s="22"/>
      <c r="E23" s="22"/>
      <c r="F23" s="23">
        <f>SUMIF(A24:A49, "1.3.1.*", F24:F49)</f>
        <v>5609653.5999999996</v>
      </c>
      <c r="G23" s="23">
        <f>SUMIF(A24:A49, "1.3.1.*", G24:G49)</f>
        <v>1200</v>
      </c>
      <c r="H23" s="4">
        <f>SUMIF(A24:A49, "1.3.1.*", H24:H49)</f>
        <v>2500120</v>
      </c>
      <c r="I23" s="4">
        <f>SUMIF(A24:A49, "1.3.1.*", I24:I49)</f>
        <v>2241120</v>
      </c>
      <c r="J23" s="4">
        <f>SUMIF(A24:A49, "1.3.1.*", J24:J49)</f>
        <v>1200</v>
      </c>
      <c r="K23" s="4">
        <f>SUMIF(A24:A49, "1.3.1.*", K24:K49)</f>
        <v>1200</v>
      </c>
      <c r="L23" s="4">
        <f>SUMIF(A24:A49, "1.3.1.*", L24:L49)</f>
        <v>600</v>
      </c>
      <c r="M23" s="4">
        <f>SUMIF(A24:A49, "1.3.1.*", M24:M49)</f>
        <v>1200</v>
      </c>
      <c r="N23" s="24">
        <f t="shared" si="1"/>
        <v>1</v>
      </c>
      <c r="O23" s="4">
        <f t="shared" si="2"/>
        <v>865413.59999999963</v>
      </c>
      <c r="P23" s="24">
        <f t="shared" si="3"/>
        <v>0.15427219962387689</v>
      </c>
    </row>
    <row r="24" spans="1:16" ht="27" customHeight="1" x14ac:dyDescent="0.25">
      <c r="A24" s="6" t="s">
        <v>235</v>
      </c>
      <c r="B24" s="7" t="s">
        <v>236</v>
      </c>
      <c r="C24" s="25" t="s">
        <v>223</v>
      </c>
      <c r="D24" s="26">
        <v>2023</v>
      </c>
      <c r="E24" s="26">
        <v>2029</v>
      </c>
      <c r="F24" s="27">
        <v>7200</v>
      </c>
      <c r="G24" s="27">
        <v>1200</v>
      </c>
      <c r="H24" s="8">
        <v>1200</v>
      </c>
      <c r="I24" s="8">
        <v>1200</v>
      </c>
      <c r="J24" s="8">
        <v>1200</v>
      </c>
      <c r="K24" s="8">
        <v>1200</v>
      </c>
      <c r="L24" s="8">
        <v>600</v>
      </c>
      <c r="M24" s="12">
        <v>1200</v>
      </c>
      <c r="N24" s="28">
        <f t="shared" si="1"/>
        <v>1</v>
      </c>
      <c r="O24" s="8">
        <f t="shared" si="2"/>
        <v>1800</v>
      </c>
      <c r="P24" s="28">
        <f t="shared" si="3"/>
        <v>0.25</v>
      </c>
    </row>
    <row r="25" spans="1:16" ht="14.25" hidden="1" customHeight="1" x14ac:dyDescent="0.25">
      <c r="A25" s="6" t="s">
        <v>237</v>
      </c>
      <c r="B25" s="7" t="s">
        <v>238</v>
      </c>
      <c r="C25" s="25" t="s">
        <v>223</v>
      </c>
      <c r="D25" s="26">
        <v>2024</v>
      </c>
      <c r="E25" s="26">
        <v>2025</v>
      </c>
      <c r="F25" s="27">
        <v>259000</v>
      </c>
      <c r="G25" s="27">
        <v>0</v>
      </c>
      <c r="H25" s="8">
        <v>259000</v>
      </c>
      <c r="I25" s="11">
        <v>0</v>
      </c>
      <c r="J25" s="11">
        <v>0</v>
      </c>
      <c r="K25" s="11">
        <v>0</v>
      </c>
      <c r="L25" s="11">
        <v>0</v>
      </c>
      <c r="M25" s="12">
        <v>0</v>
      </c>
      <c r="N25" s="28">
        <f t="shared" si="1"/>
        <v>0</v>
      </c>
      <c r="O25" s="8">
        <f t="shared" si="2"/>
        <v>0</v>
      </c>
      <c r="P25" s="28">
        <f t="shared" si="3"/>
        <v>0</v>
      </c>
    </row>
    <row r="26" spans="1:16" ht="27" hidden="1" customHeight="1" x14ac:dyDescent="0.25">
      <c r="A26" s="6" t="s">
        <v>239</v>
      </c>
      <c r="B26" s="7" t="s">
        <v>240</v>
      </c>
      <c r="C26" s="25" t="s">
        <v>223</v>
      </c>
      <c r="D26" s="26">
        <v>2025</v>
      </c>
      <c r="E26" s="26">
        <v>2026</v>
      </c>
      <c r="F26" s="27">
        <v>5343453.5999999996</v>
      </c>
      <c r="G26" s="27">
        <v>0</v>
      </c>
      <c r="H26" s="8">
        <v>2239920</v>
      </c>
      <c r="I26" s="8">
        <v>2239920</v>
      </c>
      <c r="J26" s="11">
        <v>0</v>
      </c>
      <c r="K26" s="11">
        <v>0</v>
      </c>
      <c r="L26" s="11">
        <v>0</v>
      </c>
      <c r="M26" s="12">
        <v>0</v>
      </c>
      <c r="N26" s="28">
        <f t="shared" si="1"/>
        <v>0</v>
      </c>
      <c r="O26" s="8">
        <f t="shared" si="2"/>
        <v>863613.59999999963</v>
      </c>
      <c r="P26" s="28">
        <f t="shared" si="3"/>
        <v>0.16162086632510475</v>
      </c>
    </row>
    <row r="27" spans="1:16" ht="14.25" customHeight="1" x14ac:dyDescent="0.25">
      <c r="A27" s="2" t="s">
        <v>241</v>
      </c>
      <c r="B27" s="3" t="s">
        <v>209</v>
      </c>
      <c r="C27" s="3"/>
      <c r="D27" s="22"/>
      <c r="E27" s="22"/>
      <c r="F27" s="23">
        <f>SUMIF(A28:A49, "1.3.2.*", F28:F49)</f>
        <v>20397151.230000004</v>
      </c>
      <c r="G27" s="23">
        <f>SUMIF(A28:A49, "1.3.2.*", G28:G49)</f>
        <v>14100302.300000003</v>
      </c>
      <c r="H27" s="4">
        <f>SUMIF(A28:A49, "1.3.2.*", H28:H49)</f>
        <v>4799364</v>
      </c>
      <c r="I27" s="4">
        <f>SUMIF(A28:A49, "1.3.2.*", I28:I49)</f>
        <v>3000</v>
      </c>
      <c r="J27" s="4">
        <f>SUMIF(A28:A49, "1.3.2.*", J28:J49)</f>
        <v>0</v>
      </c>
      <c r="K27" s="4">
        <f>SUMIF(A28:A49, "1.3.2.*", K28:K49)</f>
        <v>0</v>
      </c>
      <c r="L27" s="4">
        <f>SUMIF(A28:A49, "1.3.2.*", L28:L49)</f>
        <v>0</v>
      </c>
      <c r="M27" s="4">
        <f>SUMIF(A28:A49, "1.3.2.*", M28:M49)</f>
        <v>13082992.52</v>
      </c>
      <c r="N27" s="24">
        <f t="shared" si="1"/>
        <v>0.92785191704719672</v>
      </c>
      <c r="O27" s="4">
        <f t="shared" si="2"/>
        <v>14577477.450000003</v>
      </c>
      <c r="P27" s="24">
        <f t="shared" si="3"/>
        <v>0.71468203013367571</v>
      </c>
    </row>
    <row r="28" spans="1:16" ht="27" customHeight="1" x14ac:dyDescent="0.25">
      <c r="A28" s="6" t="s">
        <v>242</v>
      </c>
      <c r="B28" s="7" t="s">
        <v>243</v>
      </c>
      <c r="C28" s="25" t="s">
        <v>226</v>
      </c>
      <c r="D28" s="26">
        <v>2021</v>
      </c>
      <c r="E28" s="26">
        <v>2024</v>
      </c>
      <c r="F28" s="27">
        <v>0</v>
      </c>
      <c r="G28" s="27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2">
        <v>0</v>
      </c>
      <c r="N28" s="28">
        <f t="shared" si="1"/>
        <v>0</v>
      </c>
      <c r="O28" s="8">
        <f t="shared" si="2"/>
        <v>0</v>
      </c>
      <c r="P28" s="28">
        <f t="shared" si="3"/>
        <v>0</v>
      </c>
    </row>
    <row r="29" spans="1:16" ht="27" customHeight="1" x14ac:dyDescent="0.25">
      <c r="A29" s="6" t="s">
        <v>244</v>
      </c>
      <c r="B29" s="7" t="s">
        <v>245</v>
      </c>
      <c r="C29" s="25" t="s">
        <v>226</v>
      </c>
      <c r="D29" s="26">
        <v>2022</v>
      </c>
      <c r="E29" s="26">
        <v>2024</v>
      </c>
      <c r="F29" s="27">
        <v>2342728</v>
      </c>
      <c r="G29" s="27">
        <v>2293528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2">
        <v>2293000.5</v>
      </c>
      <c r="N29" s="28">
        <f t="shared" si="1"/>
        <v>0.99977000498794866</v>
      </c>
      <c r="O29" s="8">
        <f t="shared" si="2"/>
        <v>2342200.5</v>
      </c>
      <c r="P29" s="28">
        <f t="shared" si="3"/>
        <v>0.99977483514944965</v>
      </c>
    </row>
    <row r="30" spans="1:16" ht="39.950000000000003" customHeight="1" x14ac:dyDescent="0.25">
      <c r="A30" s="6" t="s">
        <v>246</v>
      </c>
      <c r="B30" s="7" t="s">
        <v>247</v>
      </c>
      <c r="C30" s="25" t="s">
        <v>226</v>
      </c>
      <c r="D30" s="26">
        <v>2022</v>
      </c>
      <c r="E30" s="26">
        <v>2024</v>
      </c>
      <c r="F30" s="27">
        <v>2105086.91</v>
      </c>
      <c r="G30" s="27">
        <v>1036000.2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2">
        <v>1014820</v>
      </c>
      <c r="N30" s="28">
        <f t="shared" si="1"/>
        <v>0.97955579545254923</v>
      </c>
      <c r="O30" s="8">
        <f t="shared" si="2"/>
        <v>2083906.7100000002</v>
      </c>
      <c r="P30" s="28">
        <f t="shared" si="3"/>
        <v>0.98993856267910574</v>
      </c>
    </row>
    <row r="31" spans="1:16" ht="27" customHeight="1" x14ac:dyDescent="0.25">
      <c r="A31" s="6" t="s">
        <v>248</v>
      </c>
      <c r="B31" s="7" t="s">
        <v>249</v>
      </c>
      <c r="C31" s="25" t="s">
        <v>226</v>
      </c>
      <c r="D31" s="26">
        <v>2022</v>
      </c>
      <c r="E31" s="26">
        <v>2024</v>
      </c>
      <c r="F31" s="27">
        <v>16375</v>
      </c>
      <c r="G31" s="27">
        <v>1000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2">
        <v>0</v>
      </c>
      <c r="N31" s="28">
        <f t="shared" si="1"/>
        <v>0</v>
      </c>
      <c r="O31" s="8">
        <f t="shared" si="2"/>
        <v>15375</v>
      </c>
      <c r="P31" s="28">
        <f t="shared" si="3"/>
        <v>0.93893129770992367</v>
      </c>
    </row>
    <row r="32" spans="1:16" ht="27" customHeight="1" x14ac:dyDescent="0.25">
      <c r="A32" s="6" t="s">
        <v>250</v>
      </c>
      <c r="B32" s="7" t="s">
        <v>251</v>
      </c>
      <c r="C32" s="25" t="s">
        <v>226</v>
      </c>
      <c r="D32" s="26">
        <v>2024</v>
      </c>
      <c r="E32" s="26">
        <v>2026</v>
      </c>
      <c r="F32" s="27">
        <v>4268425.01</v>
      </c>
      <c r="G32" s="27">
        <v>777535</v>
      </c>
      <c r="H32" s="8">
        <v>3416600</v>
      </c>
      <c r="I32" s="8">
        <v>3000</v>
      </c>
      <c r="J32" s="11">
        <v>0</v>
      </c>
      <c r="K32" s="11">
        <v>0</v>
      </c>
      <c r="L32" s="11">
        <v>0</v>
      </c>
      <c r="M32" s="12">
        <v>77370.350000000006</v>
      </c>
      <c r="N32" s="28">
        <f t="shared" si="1"/>
        <v>9.9507224755155721E-2</v>
      </c>
      <c r="O32" s="8">
        <f t="shared" si="2"/>
        <v>148660.35999999987</v>
      </c>
      <c r="P32" s="28">
        <f t="shared" si="3"/>
        <v>3.4827918881489235E-2</v>
      </c>
    </row>
    <row r="33" spans="1:16" ht="27" customHeight="1" x14ac:dyDescent="0.25">
      <c r="A33" s="6" t="s">
        <v>252</v>
      </c>
      <c r="B33" s="7" t="s">
        <v>253</v>
      </c>
      <c r="C33" s="25" t="s">
        <v>223</v>
      </c>
      <c r="D33" s="26">
        <v>2023</v>
      </c>
      <c r="E33" s="26">
        <v>2024</v>
      </c>
      <c r="F33" s="27">
        <v>2493427.25</v>
      </c>
      <c r="G33" s="27">
        <v>2382040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2">
        <v>2382040</v>
      </c>
      <c r="N33" s="28">
        <f t="shared" si="1"/>
        <v>1</v>
      </c>
      <c r="O33" s="8">
        <f t="shared" si="2"/>
        <v>2493427.25</v>
      </c>
      <c r="P33" s="28">
        <f t="shared" si="3"/>
        <v>1</v>
      </c>
    </row>
    <row r="34" spans="1:16" ht="27" customHeight="1" x14ac:dyDescent="0.25">
      <c r="A34" s="6" t="s">
        <v>254</v>
      </c>
      <c r="B34" s="7" t="s">
        <v>255</v>
      </c>
      <c r="C34" s="25" t="s">
        <v>223</v>
      </c>
      <c r="D34" s="26">
        <v>2023</v>
      </c>
      <c r="E34" s="26">
        <v>2024</v>
      </c>
      <c r="F34" s="27">
        <v>55255</v>
      </c>
      <c r="G34" s="27">
        <v>55255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>
        <v>52890</v>
      </c>
      <c r="N34" s="28">
        <f t="shared" si="1"/>
        <v>0.95719844357976658</v>
      </c>
      <c r="O34" s="8">
        <f t="shared" si="2"/>
        <v>52890</v>
      </c>
      <c r="P34" s="28">
        <f t="shared" si="3"/>
        <v>0.95719844357976658</v>
      </c>
    </row>
    <row r="35" spans="1:16" ht="27" customHeight="1" x14ac:dyDescent="0.25">
      <c r="A35" s="6" t="s">
        <v>256</v>
      </c>
      <c r="B35" s="7" t="s">
        <v>257</v>
      </c>
      <c r="C35" s="25" t="s">
        <v>223</v>
      </c>
      <c r="D35" s="26">
        <v>2023</v>
      </c>
      <c r="E35" s="26">
        <v>2024</v>
      </c>
      <c r="F35" s="27">
        <v>46000</v>
      </c>
      <c r="G35" s="27">
        <v>46000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2">
        <v>45897</v>
      </c>
      <c r="N35" s="28">
        <f t="shared" si="1"/>
        <v>0.99776086956521737</v>
      </c>
      <c r="O35" s="8">
        <f t="shared" si="2"/>
        <v>45897</v>
      </c>
      <c r="P35" s="28">
        <f t="shared" si="3"/>
        <v>0.99776086956521737</v>
      </c>
    </row>
    <row r="36" spans="1:16" ht="14.25" customHeight="1" x14ac:dyDescent="0.25">
      <c r="A36" s="6" t="s">
        <v>258</v>
      </c>
      <c r="B36" s="7" t="s">
        <v>259</v>
      </c>
      <c r="C36" s="25" t="s">
        <v>223</v>
      </c>
      <c r="D36" s="26">
        <v>2023</v>
      </c>
      <c r="E36" s="26">
        <v>2024</v>
      </c>
      <c r="F36" s="27">
        <v>1331095.8799999999</v>
      </c>
      <c r="G36" s="27">
        <v>1331095.8799999999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v>1330415.5</v>
      </c>
      <c r="N36" s="28">
        <f t="shared" si="1"/>
        <v>0.99948885725647363</v>
      </c>
      <c r="O36" s="8">
        <f t="shared" si="2"/>
        <v>1330415.5</v>
      </c>
      <c r="P36" s="28">
        <f t="shared" si="3"/>
        <v>0.99948885725647363</v>
      </c>
    </row>
    <row r="37" spans="1:16" ht="27" customHeight="1" x14ac:dyDescent="0.25">
      <c r="A37" s="6" t="s">
        <v>260</v>
      </c>
      <c r="B37" s="7" t="s">
        <v>261</v>
      </c>
      <c r="C37" s="25" t="s">
        <v>223</v>
      </c>
      <c r="D37" s="26">
        <v>2023</v>
      </c>
      <c r="E37" s="26">
        <v>2024</v>
      </c>
      <c r="F37" s="27">
        <v>5601918.6600000001</v>
      </c>
      <c r="G37" s="27">
        <v>5541458.6600000001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v>5555572.5</v>
      </c>
      <c r="N37" s="28">
        <f t="shared" si="1"/>
        <v>1.0025469539458767</v>
      </c>
      <c r="O37" s="8">
        <f t="shared" si="2"/>
        <v>5616032.5</v>
      </c>
      <c r="P37" s="28">
        <f t="shared" si="3"/>
        <v>1.0025194653576066</v>
      </c>
    </row>
    <row r="38" spans="1:16" ht="27" customHeight="1" x14ac:dyDescent="0.25">
      <c r="A38" s="6" t="s">
        <v>262</v>
      </c>
      <c r="B38" s="7" t="s">
        <v>263</v>
      </c>
      <c r="C38" s="25" t="s">
        <v>264</v>
      </c>
      <c r="D38" s="26">
        <v>2023</v>
      </c>
      <c r="E38" s="26">
        <v>2024</v>
      </c>
      <c r="F38" s="27">
        <v>11685</v>
      </c>
      <c r="G38" s="27">
        <v>11685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v>7380</v>
      </c>
      <c r="N38" s="28">
        <f t="shared" si="1"/>
        <v>0.63157894736842102</v>
      </c>
      <c r="O38" s="8">
        <f t="shared" si="2"/>
        <v>7380</v>
      </c>
      <c r="P38" s="28">
        <f t="shared" si="3"/>
        <v>0.63157894736842102</v>
      </c>
    </row>
    <row r="39" spans="1:16" ht="27" customHeight="1" x14ac:dyDescent="0.25">
      <c r="A39" s="6" t="s">
        <v>265</v>
      </c>
      <c r="B39" s="7" t="s">
        <v>266</v>
      </c>
      <c r="C39" s="25" t="s">
        <v>223</v>
      </c>
      <c r="D39" s="26">
        <v>2023</v>
      </c>
      <c r="E39" s="26">
        <v>2024</v>
      </c>
      <c r="F39" s="27">
        <v>231220.01</v>
      </c>
      <c r="G39" s="27">
        <v>113534.05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v>113534.05</v>
      </c>
      <c r="N39" s="28">
        <f t="shared" si="1"/>
        <v>1</v>
      </c>
      <c r="O39" s="8">
        <f t="shared" si="2"/>
        <v>231220.01</v>
      </c>
      <c r="P39" s="28">
        <f t="shared" si="3"/>
        <v>1</v>
      </c>
    </row>
    <row r="40" spans="1:16" ht="39.950000000000003" customHeight="1" x14ac:dyDescent="0.25">
      <c r="A40" s="6" t="s">
        <v>267</v>
      </c>
      <c r="B40" s="7" t="s">
        <v>268</v>
      </c>
      <c r="C40" s="25" t="s">
        <v>223</v>
      </c>
      <c r="D40" s="26">
        <v>2024</v>
      </c>
      <c r="E40" s="26">
        <v>2025</v>
      </c>
      <c r="F40" s="27">
        <v>0</v>
      </c>
      <c r="G40" s="27">
        <v>0</v>
      </c>
      <c r="H40" s="8">
        <v>0</v>
      </c>
      <c r="I40" s="11">
        <v>0</v>
      </c>
      <c r="J40" s="11">
        <v>0</v>
      </c>
      <c r="K40" s="11">
        <v>0</v>
      </c>
      <c r="L40" s="11">
        <v>0</v>
      </c>
      <c r="M40" s="12">
        <v>0</v>
      </c>
      <c r="N40" s="28">
        <f t="shared" si="1"/>
        <v>0</v>
      </c>
      <c r="O40" s="8">
        <f t="shared" si="2"/>
        <v>0</v>
      </c>
      <c r="P40" s="28">
        <f t="shared" si="3"/>
        <v>0</v>
      </c>
    </row>
    <row r="41" spans="1:16" ht="39.950000000000003" customHeight="1" x14ac:dyDescent="0.25">
      <c r="A41" s="6" t="s">
        <v>269</v>
      </c>
      <c r="B41" s="7" t="s">
        <v>270</v>
      </c>
      <c r="C41" s="25" t="s">
        <v>223</v>
      </c>
      <c r="D41" s="26">
        <v>2024</v>
      </c>
      <c r="E41" s="26">
        <v>2025</v>
      </c>
      <c r="F41" s="27">
        <v>202950</v>
      </c>
      <c r="G41" s="27">
        <v>4059</v>
      </c>
      <c r="H41" s="8">
        <v>198891</v>
      </c>
      <c r="I41" s="11">
        <v>0</v>
      </c>
      <c r="J41" s="11">
        <v>0</v>
      </c>
      <c r="K41" s="11">
        <v>0</v>
      </c>
      <c r="L41" s="11">
        <v>0</v>
      </c>
      <c r="M41" s="12">
        <v>4059</v>
      </c>
      <c r="N41" s="28">
        <f t="shared" si="1"/>
        <v>1</v>
      </c>
      <c r="O41" s="8">
        <f t="shared" si="2"/>
        <v>4059</v>
      </c>
      <c r="P41" s="28">
        <f t="shared" si="3"/>
        <v>0.02</v>
      </c>
    </row>
    <row r="42" spans="1:16" ht="27" customHeight="1" x14ac:dyDescent="0.25">
      <c r="A42" s="6" t="s">
        <v>271</v>
      </c>
      <c r="B42" s="7" t="s">
        <v>272</v>
      </c>
      <c r="C42" s="25" t="s">
        <v>223</v>
      </c>
      <c r="D42" s="26">
        <v>2024</v>
      </c>
      <c r="E42" s="26">
        <v>2025</v>
      </c>
      <c r="F42" s="27">
        <v>149892.29999999999</v>
      </c>
      <c r="G42" s="27">
        <v>2998.3</v>
      </c>
      <c r="H42" s="8">
        <v>146894</v>
      </c>
      <c r="I42" s="11">
        <v>0</v>
      </c>
      <c r="J42" s="11">
        <v>0</v>
      </c>
      <c r="K42" s="11">
        <v>0</v>
      </c>
      <c r="L42" s="11">
        <v>0</v>
      </c>
      <c r="M42" s="12">
        <v>2994.08</v>
      </c>
      <c r="N42" s="28">
        <f t="shared" si="1"/>
        <v>0.99859253577026974</v>
      </c>
      <c r="O42" s="8">
        <f t="shared" si="2"/>
        <v>2994.0799999999872</v>
      </c>
      <c r="P42" s="28">
        <f t="shared" si="3"/>
        <v>1.9974875293794193E-2</v>
      </c>
    </row>
    <row r="43" spans="1:16" ht="39.950000000000003" customHeight="1" x14ac:dyDescent="0.25">
      <c r="A43" s="6" t="s">
        <v>273</v>
      </c>
      <c r="B43" s="7" t="s">
        <v>274</v>
      </c>
      <c r="C43" s="25" t="s">
        <v>223</v>
      </c>
      <c r="D43" s="26">
        <v>2024</v>
      </c>
      <c r="E43" s="26">
        <v>2025</v>
      </c>
      <c r="F43" s="27">
        <v>120982.46</v>
      </c>
      <c r="G43" s="27">
        <v>2420.46</v>
      </c>
      <c r="H43" s="8">
        <v>118562</v>
      </c>
      <c r="I43" s="11">
        <v>0</v>
      </c>
      <c r="J43" s="11">
        <v>0</v>
      </c>
      <c r="K43" s="11">
        <v>0</v>
      </c>
      <c r="L43" s="11">
        <v>0</v>
      </c>
      <c r="M43" s="12">
        <v>2419.54</v>
      </c>
      <c r="N43" s="28">
        <f t="shared" si="1"/>
        <v>0.99961990695983405</v>
      </c>
      <c r="O43" s="8">
        <f t="shared" si="2"/>
        <v>2419.5400000000081</v>
      </c>
      <c r="P43" s="28">
        <f t="shared" si="3"/>
        <v>1.9999097389820045E-2</v>
      </c>
    </row>
    <row r="44" spans="1:16" ht="27" customHeight="1" x14ac:dyDescent="0.25">
      <c r="A44" s="6" t="s">
        <v>275</v>
      </c>
      <c r="B44" s="7" t="s">
        <v>276</v>
      </c>
      <c r="C44" s="25" t="s">
        <v>223</v>
      </c>
      <c r="D44" s="26">
        <v>2024</v>
      </c>
      <c r="E44" s="26">
        <v>2025</v>
      </c>
      <c r="F44" s="27">
        <v>1000</v>
      </c>
      <c r="G44" s="27">
        <v>1000</v>
      </c>
      <c r="H44" s="8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28">
        <f t="shared" si="1"/>
        <v>0</v>
      </c>
      <c r="O44" s="8">
        <f t="shared" si="2"/>
        <v>0</v>
      </c>
      <c r="P44" s="28">
        <f t="shared" si="3"/>
        <v>0</v>
      </c>
    </row>
    <row r="45" spans="1:16" ht="39.950000000000003" customHeight="1" x14ac:dyDescent="0.25">
      <c r="A45" s="6" t="s">
        <v>277</v>
      </c>
      <c r="B45" s="7" t="s">
        <v>278</v>
      </c>
      <c r="C45" s="25" t="s">
        <v>223</v>
      </c>
      <c r="D45" s="26">
        <v>2024</v>
      </c>
      <c r="E45" s="26">
        <v>2025</v>
      </c>
      <c r="F45" s="27">
        <v>310692.75</v>
      </c>
      <c r="G45" s="27">
        <v>281692.75</v>
      </c>
      <c r="H45" s="8">
        <v>29000</v>
      </c>
      <c r="I45" s="11">
        <v>0</v>
      </c>
      <c r="J45" s="11">
        <v>0</v>
      </c>
      <c r="K45" s="11">
        <v>0</v>
      </c>
      <c r="L45" s="11">
        <v>0</v>
      </c>
      <c r="M45" s="12">
        <v>11000</v>
      </c>
      <c r="N45" s="28">
        <f t="shared" si="1"/>
        <v>3.9049638302725224E-2</v>
      </c>
      <c r="O45" s="8">
        <f t="shared" si="2"/>
        <v>11000</v>
      </c>
      <c r="P45" s="28">
        <f t="shared" si="3"/>
        <v>3.5404752766197471E-2</v>
      </c>
    </row>
    <row r="46" spans="1:16" ht="27" customHeight="1" x14ac:dyDescent="0.25">
      <c r="A46" s="6" t="s">
        <v>279</v>
      </c>
      <c r="B46" s="7" t="s">
        <v>280</v>
      </c>
      <c r="C46" s="25" t="s">
        <v>223</v>
      </c>
      <c r="D46" s="26">
        <v>2024</v>
      </c>
      <c r="E46" s="26">
        <v>2025</v>
      </c>
      <c r="F46" s="27">
        <v>22000</v>
      </c>
      <c r="G46" s="27">
        <v>22000</v>
      </c>
      <c r="H46" s="8">
        <v>0</v>
      </c>
      <c r="I46" s="11">
        <v>0</v>
      </c>
      <c r="J46" s="11">
        <v>0</v>
      </c>
      <c r="K46" s="11">
        <v>0</v>
      </c>
      <c r="L46" s="11">
        <v>0</v>
      </c>
      <c r="M46" s="12">
        <v>12000</v>
      </c>
      <c r="N46" s="28">
        <f t="shared" si="1"/>
        <v>0.54545454545454541</v>
      </c>
      <c r="O46" s="8">
        <f t="shared" si="2"/>
        <v>12000</v>
      </c>
      <c r="P46" s="28">
        <f t="shared" si="3"/>
        <v>0.54545454545454541</v>
      </c>
    </row>
    <row r="47" spans="1:16" ht="27" customHeight="1" x14ac:dyDescent="0.25">
      <c r="A47" s="6" t="s">
        <v>281</v>
      </c>
      <c r="B47" s="7" t="s">
        <v>282</v>
      </c>
      <c r="C47" s="25" t="s">
        <v>223</v>
      </c>
      <c r="D47" s="26">
        <v>2024</v>
      </c>
      <c r="E47" s="26">
        <v>2025</v>
      </c>
      <c r="F47" s="27">
        <v>116000</v>
      </c>
      <c r="G47" s="27">
        <v>116000</v>
      </c>
      <c r="H47" s="8">
        <v>0</v>
      </c>
      <c r="I47" s="11">
        <v>0</v>
      </c>
      <c r="J47" s="11">
        <v>0</v>
      </c>
      <c r="K47" s="11">
        <v>0</v>
      </c>
      <c r="L47" s="11">
        <v>0</v>
      </c>
      <c r="M47" s="12">
        <v>105030</v>
      </c>
      <c r="N47" s="28">
        <f t="shared" si="1"/>
        <v>0.90543103448275863</v>
      </c>
      <c r="O47" s="8">
        <f t="shared" si="2"/>
        <v>105030</v>
      </c>
      <c r="P47" s="28">
        <f t="shared" si="3"/>
        <v>0.90543103448275863</v>
      </c>
    </row>
    <row r="48" spans="1:16" ht="27" customHeight="1" x14ac:dyDescent="0.25">
      <c r="A48" s="6" t="s">
        <v>283</v>
      </c>
      <c r="B48" s="7" t="s">
        <v>284</v>
      </c>
      <c r="C48" s="25" t="s">
        <v>223</v>
      </c>
      <c r="D48" s="26">
        <v>2024</v>
      </c>
      <c r="E48" s="26">
        <v>2025</v>
      </c>
      <c r="F48" s="27">
        <v>970417</v>
      </c>
      <c r="G48" s="27">
        <v>81000</v>
      </c>
      <c r="H48" s="8">
        <v>889417</v>
      </c>
      <c r="I48" s="11">
        <v>0</v>
      </c>
      <c r="J48" s="11">
        <v>0</v>
      </c>
      <c r="K48" s="11">
        <v>0</v>
      </c>
      <c r="L48" s="11">
        <v>0</v>
      </c>
      <c r="M48" s="12">
        <v>72570</v>
      </c>
      <c r="N48" s="28">
        <f t="shared" si="1"/>
        <v>0.8959259259259259</v>
      </c>
      <c r="O48" s="8">
        <f t="shared" si="2"/>
        <v>72570</v>
      </c>
      <c r="P48" s="28">
        <f t="shared" si="3"/>
        <v>7.4782284316948278E-2</v>
      </c>
    </row>
  </sheetData>
  <mergeCells count="1">
    <mergeCell ref="A3:P3"/>
  </mergeCells>
  <conditionalFormatting sqref="B9:P9">
    <cfRule type="beginsWith" dxfId="9" priority="1" operator="beginsWith" text="Tak">
      <formula>LEFT(B9,LEN("Tak"))="Tak"</formula>
    </cfRule>
    <cfRule type="beginsWith" dxfId="8" priority="2" operator="beginsWith" text="Nie">
      <formula>LEFT(B9,LEN("Nie"))="Nie"</formula>
    </cfRule>
  </conditionalFormatting>
  <conditionalFormatting sqref="B14:P14">
    <cfRule type="beginsWith" dxfId="7" priority="3" operator="beginsWith" text="Tak">
      <formula>LEFT(B14,LEN("Tak"))="Tak"</formula>
    </cfRule>
    <cfRule type="beginsWith" dxfId="6" priority="4" operator="beginsWith" text="Nie">
      <formula>LEFT(B14,LEN("Nie"))="Nie"</formula>
    </cfRule>
  </conditionalFormatting>
  <conditionalFormatting sqref="B20:P21">
    <cfRule type="beginsWith" dxfId="5" priority="5" operator="beginsWith" text="Tak">
      <formula>LEFT(B20,LEN("Tak"))="Tak"</formula>
    </cfRule>
    <cfRule type="beginsWith" dxfId="4" priority="6" operator="beginsWith" text="Nie">
      <formula>LEFT(B20,LEN("Nie"))="Nie"</formula>
    </cfRule>
  </conditionalFormatting>
  <conditionalFormatting sqref="B23:P23">
    <cfRule type="beginsWith" dxfId="3" priority="9" operator="beginsWith" text="Tak">
      <formula>LEFT(B23,LEN("Tak"))="Tak"</formula>
    </cfRule>
    <cfRule type="beginsWith" dxfId="2" priority="10" operator="beginsWith" text="Nie">
      <formula>LEFT(B23,LEN("Nie"))="Nie"</formula>
    </cfRule>
  </conditionalFormatting>
  <conditionalFormatting sqref="B27:P27">
    <cfRule type="beginsWith" dxfId="1" priority="11" operator="beginsWith" text="Tak">
      <formula>LEFT(B27,LEN("Tak"))="Tak"</formula>
    </cfRule>
    <cfRule type="beginsWith" dxfId="0" priority="12" operator="beginsWith" text="Nie">
      <formula>LEFT(B27,LEN("Nie"))="Nie"</formula>
    </cfRule>
  </conditionalFormatting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2" width="14.28515625" customWidth="1"/>
    <col min="3" max="3" width="14.28515625" hidden="1" customWidth="1"/>
    <col min="4" max="5" width="14.28515625" customWidth="1"/>
    <col min="6" max="6" width="57.140625" customWidth="1"/>
    <col min="7" max="9" width="14.28515625" customWidth="1"/>
  </cols>
  <sheetData>
    <row r="1" spans="1:9" ht="22.5" x14ac:dyDescent="0.25">
      <c r="A1" s="1" t="s">
        <v>285</v>
      </c>
      <c r="B1" s="1" t="s">
        <v>286</v>
      </c>
      <c r="C1" s="1" t="s">
        <v>287</v>
      </c>
      <c r="D1" s="1" t="s">
        <v>288</v>
      </c>
      <c r="E1" s="1" t="s">
        <v>289</v>
      </c>
      <c r="F1" s="1" t="s">
        <v>290</v>
      </c>
      <c r="G1" s="1" t="s">
        <v>291</v>
      </c>
      <c r="H1" s="1" t="s">
        <v>292</v>
      </c>
      <c r="I1" s="1" t="s">
        <v>293</v>
      </c>
    </row>
    <row r="2" spans="1:9" ht="27" customHeight="1" x14ac:dyDescent="0.25">
      <c r="A2" s="3" t="s">
        <v>294</v>
      </c>
      <c r="B2" s="3"/>
      <c r="C2" s="3"/>
      <c r="D2" s="3"/>
      <c r="E2" s="3"/>
      <c r="F2" s="3" t="s">
        <v>295</v>
      </c>
      <c r="G2" s="23">
        <v>2020603.1</v>
      </c>
      <c r="H2" s="23">
        <v>1785057.35</v>
      </c>
      <c r="I2" s="5">
        <f t="shared" ref="I2:I65" si="0">IF($G2=0,0,$H2/$G2)</f>
        <v>0.88342799731426724</v>
      </c>
    </row>
    <row r="3" spans="1:9" ht="14.25" customHeight="1" x14ac:dyDescent="0.25">
      <c r="A3" s="7"/>
      <c r="B3" s="7" t="s">
        <v>296</v>
      </c>
      <c r="C3" s="7"/>
      <c r="D3" s="7"/>
      <c r="E3" s="7"/>
      <c r="F3" s="7" t="s">
        <v>297</v>
      </c>
      <c r="G3" s="29">
        <v>37884.339999999997</v>
      </c>
      <c r="H3" s="29">
        <v>0</v>
      </c>
      <c r="I3" s="10">
        <f t="shared" si="0"/>
        <v>0</v>
      </c>
    </row>
    <row r="4" spans="1:9" ht="52.9" customHeight="1" x14ac:dyDescent="0.25">
      <c r="A4" s="25" t="s">
        <v>113</v>
      </c>
      <c r="B4" s="25" t="s">
        <v>113</v>
      </c>
      <c r="C4" s="25" t="s">
        <v>113</v>
      </c>
      <c r="D4" s="25" t="s">
        <v>298</v>
      </c>
      <c r="E4" s="25" t="s">
        <v>111</v>
      </c>
      <c r="F4" s="25" t="s">
        <v>299</v>
      </c>
      <c r="G4" s="27">
        <v>37884.339999999997</v>
      </c>
      <c r="H4" s="27">
        <v>0</v>
      </c>
      <c r="I4" s="10">
        <f t="shared" si="0"/>
        <v>0</v>
      </c>
    </row>
    <row r="5" spans="1:9" ht="27" customHeight="1" x14ac:dyDescent="0.25">
      <c r="A5" s="7"/>
      <c r="B5" s="7" t="s">
        <v>300</v>
      </c>
      <c r="C5" s="7"/>
      <c r="D5" s="7"/>
      <c r="E5" s="7"/>
      <c r="F5" s="7" t="s">
        <v>301</v>
      </c>
      <c r="G5" s="29">
        <v>1982718.76</v>
      </c>
      <c r="H5" s="29">
        <v>1785057.35</v>
      </c>
      <c r="I5" s="10">
        <f t="shared" si="0"/>
        <v>0.90030789338978168</v>
      </c>
    </row>
    <row r="6" spans="1:9" ht="39.950000000000003" customHeight="1" x14ac:dyDescent="0.25">
      <c r="A6" s="25" t="s">
        <v>113</v>
      </c>
      <c r="B6" s="25" t="s">
        <v>113</v>
      </c>
      <c r="C6" s="25" t="s">
        <v>113</v>
      </c>
      <c r="D6" s="25" t="s">
        <v>302</v>
      </c>
      <c r="E6" s="25" t="s">
        <v>303</v>
      </c>
      <c r="F6" s="25" t="s">
        <v>304</v>
      </c>
      <c r="G6" s="27">
        <v>0</v>
      </c>
      <c r="H6" s="27">
        <v>8231.18</v>
      </c>
      <c r="I6" s="10">
        <f t="shared" si="0"/>
        <v>0</v>
      </c>
    </row>
    <row r="7" spans="1:9" ht="14.25" customHeight="1" x14ac:dyDescent="0.25">
      <c r="A7" s="25" t="s">
        <v>113</v>
      </c>
      <c r="B7" s="25" t="s">
        <v>113</v>
      </c>
      <c r="C7" s="25" t="s">
        <v>113</v>
      </c>
      <c r="D7" s="25" t="s">
        <v>305</v>
      </c>
      <c r="E7" s="25" t="s">
        <v>303</v>
      </c>
      <c r="F7" s="25" t="s">
        <v>306</v>
      </c>
      <c r="G7" s="27">
        <v>0</v>
      </c>
      <c r="H7" s="27">
        <v>1461.45</v>
      </c>
      <c r="I7" s="10">
        <f t="shared" si="0"/>
        <v>0</v>
      </c>
    </row>
    <row r="8" spans="1:9" ht="39.950000000000003" customHeight="1" x14ac:dyDescent="0.25">
      <c r="A8" s="25" t="s">
        <v>113</v>
      </c>
      <c r="B8" s="25" t="s">
        <v>113</v>
      </c>
      <c r="C8" s="25" t="s">
        <v>113</v>
      </c>
      <c r="D8" s="25" t="s">
        <v>307</v>
      </c>
      <c r="E8" s="25" t="s">
        <v>303</v>
      </c>
      <c r="F8" s="25" t="s">
        <v>308</v>
      </c>
      <c r="G8" s="27">
        <v>1422054.76</v>
      </c>
      <c r="H8" s="27">
        <v>1422054.76</v>
      </c>
      <c r="I8" s="10">
        <f t="shared" si="0"/>
        <v>1</v>
      </c>
    </row>
    <row r="9" spans="1:9" ht="39.950000000000003" customHeight="1" x14ac:dyDescent="0.25">
      <c r="A9" s="25" t="s">
        <v>113</v>
      </c>
      <c r="B9" s="25" t="s">
        <v>113</v>
      </c>
      <c r="C9" s="25" t="s">
        <v>113</v>
      </c>
      <c r="D9" s="25" t="s">
        <v>309</v>
      </c>
      <c r="E9" s="25" t="s">
        <v>303</v>
      </c>
      <c r="F9" s="25" t="s">
        <v>310</v>
      </c>
      <c r="G9" s="27">
        <v>185664</v>
      </c>
      <c r="H9" s="27">
        <v>170661.57</v>
      </c>
      <c r="I9" s="10">
        <f t="shared" si="0"/>
        <v>0.91919580532574974</v>
      </c>
    </row>
    <row r="10" spans="1:9" ht="39.950000000000003" customHeight="1" x14ac:dyDescent="0.25">
      <c r="A10" s="25" t="s">
        <v>113</v>
      </c>
      <c r="B10" s="25" t="s">
        <v>113</v>
      </c>
      <c r="C10" s="25" t="s">
        <v>113</v>
      </c>
      <c r="D10" s="25" t="s">
        <v>311</v>
      </c>
      <c r="E10" s="25" t="s">
        <v>303</v>
      </c>
      <c r="F10" s="25" t="s">
        <v>312</v>
      </c>
      <c r="G10" s="27">
        <v>375000</v>
      </c>
      <c r="H10" s="27">
        <v>182648.39</v>
      </c>
      <c r="I10" s="10">
        <f t="shared" si="0"/>
        <v>0.48706237333333335</v>
      </c>
    </row>
    <row r="11" spans="1:9" ht="14.25" customHeight="1" x14ac:dyDescent="0.25">
      <c r="A11" s="3" t="s">
        <v>313</v>
      </c>
      <c r="B11" s="3"/>
      <c r="C11" s="3"/>
      <c r="D11" s="3"/>
      <c r="E11" s="3"/>
      <c r="F11" s="3" t="s">
        <v>314</v>
      </c>
      <c r="G11" s="23">
        <v>0</v>
      </c>
      <c r="H11" s="23">
        <v>7262.18</v>
      </c>
      <c r="I11" s="5">
        <f t="shared" si="0"/>
        <v>0</v>
      </c>
    </row>
    <row r="12" spans="1:9" ht="14.25" customHeight="1" x14ac:dyDescent="0.25">
      <c r="A12" s="7"/>
      <c r="B12" s="7" t="s">
        <v>315</v>
      </c>
      <c r="C12" s="7"/>
      <c r="D12" s="7"/>
      <c r="E12" s="7"/>
      <c r="F12" s="7" t="s">
        <v>316</v>
      </c>
      <c r="G12" s="29">
        <v>0</v>
      </c>
      <c r="H12" s="29">
        <v>7262.18</v>
      </c>
      <c r="I12" s="10">
        <f t="shared" si="0"/>
        <v>0</v>
      </c>
    </row>
    <row r="13" spans="1:9" ht="39.950000000000003" customHeight="1" x14ac:dyDescent="0.25">
      <c r="A13" s="25" t="s">
        <v>113</v>
      </c>
      <c r="B13" s="25" t="s">
        <v>113</v>
      </c>
      <c r="C13" s="25" t="s">
        <v>113</v>
      </c>
      <c r="D13" s="25" t="s">
        <v>302</v>
      </c>
      <c r="E13" s="25" t="s">
        <v>303</v>
      </c>
      <c r="F13" s="25" t="s">
        <v>304</v>
      </c>
      <c r="G13" s="27">
        <v>0</v>
      </c>
      <c r="H13" s="27">
        <v>7262.18</v>
      </c>
      <c r="I13" s="10">
        <f t="shared" si="0"/>
        <v>0</v>
      </c>
    </row>
    <row r="14" spans="1:9" ht="14.25" customHeight="1" x14ac:dyDescent="0.25">
      <c r="A14" s="3" t="s">
        <v>317</v>
      </c>
      <c r="B14" s="3"/>
      <c r="C14" s="3"/>
      <c r="D14" s="3"/>
      <c r="E14" s="3"/>
      <c r="F14" s="3" t="s">
        <v>318</v>
      </c>
      <c r="G14" s="23">
        <v>1000000</v>
      </c>
      <c r="H14" s="23">
        <v>944021.84</v>
      </c>
      <c r="I14" s="5">
        <f t="shared" si="0"/>
        <v>0.94402184</v>
      </c>
    </row>
    <row r="15" spans="1:9" ht="14.25" customHeight="1" x14ac:dyDescent="0.25">
      <c r="A15" s="7"/>
      <c r="B15" s="7" t="s">
        <v>319</v>
      </c>
      <c r="C15" s="7"/>
      <c r="D15" s="7"/>
      <c r="E15" s="7"/>
      <c r="F15" s="7" t="s">
        <v>320</v>
      </c>
      <c r="G15" s="29">
        <v>1000000</v>
      </c>
      <c r="H15" s="29">
        <v>944021.84</v>
      </c>
      <c r="I15" s="10">
        <f t="shared" si="0"/>
        <v>0.94402184</v>
      </c>
    </row>
    <row r="16" spans="1:9" ht="27" customHeight="1" x14ac:dyDescent="0.25">
      <c r="A16" s="25" t="s">
        <v>113</v>
      </c>
      <c r="B16" s="25" t="s">
        <v>113</v>
      </c>
      <c r="C16" s="25" t="s">
        <v>113</v>
      </c>
      <c r="D16" s="25" t="s">
        <v>321</v>
      </c>
      <c r="E16" s="25" t="s">
        <v>303</v>
      </c>
      <c r="F16" s="25" t="s">
        <v>322</v>
      </c>
      <c r="G16" s="27">
        <v>990000</v>
      </c>
      <c r="H16" s="27">
        <v>937041.54</v>
      </c>
      <c r="I16" s="10">
        <f t="shared" si="0"/>
        <v>0.9465066060606061</v>
      </c>
    </row>
    <row r="17" spans="1:9" ht="14.25" customHeight="1" x14ac:dyDescent="0.25">
      <c r="A17" s="25" t="s">
        <v>113</v>
      </c>
      <c r="B17" s="25" t="s">
        <v>113</v>
      </c>
      <c r="C17" s="25" t="s">
        <v>113</v>
      </c>
      <c r="D17" s="25" t="s">
        <v>305</v>
      </c>
      <c r="E17" s="25" t="s">
        <v>303</v>
      </c>
      <c r="F17" s="25" t="s">
        <v>306</v>
      </c>
      <c r="G17" s="27">
        <v>10000</v>
      </c>
      <c r="H17" s="27">
        <v>5830.3</v>
      </c>
      <c r="I17" s="10">
        <f t="shared" si="0"/>
        <v>0.58303000000000005</v>
      </c>
    </row>
    <row r="18" spans="1:9" ht="14.25" customHeight="1" x14ac:dyDescent="0.25">
      <c r="A18" s="25" t="s">
        <v>113</v>
      </c>
      <c r="B18" s="25" t="s">
        <v>113</v>
      </c>
      <c r="C18" s="25" t="s">
        <v>113</v>
      </c>
      <c r="D18" s="25" t="s">
        <v>323</v>
      </c>
      <c r="E18" s="25" t="s">
        <v>303</v>
      </c>
      <c r="F18" s="25" t="s">
        <v>324</v>
      </c>
      <c r="G18" s="27">
        <v>0</v>
      </c>
      <c r="H18" s="27">
        <v>1150</v>
      </c>
      <c r="I18" s="10">
        <f t="shared" si="0"/>
        <v>0</v>
      </c>
    </row>
    <row r="19" spans="1:9" ht="27" customHeight="1" x14ac:dyDescent="0.25">
      <c r="A19" s="3" t="s">
        <v>325</v>
      </c>
      <c r="B19" s="3"/>
      <c r="C19" s="3"/>
      <c r="D19" s="3"/>
      <c r="E19" s="3"/>
      <c r="F19" s="3" t="s">
        <v>326</v>
      </c>
      <c r="G19" s="23">
        <v>2281218.46</v>
      </c>
      <c r="H19" s="23">
        <v>1972483.92</v>
      </c>
      <c r="I19" s="5">
        <f t="shared" si="0"/>
        <v>0.86466244008914428</v>
      </c>
    </row>
    <row r="20" spans="1:9" ht="14.25" customHeight="1" x14ac:dyDescent="0.25">
      <c r="A20" s="7"/>
      <c r="B20" s="7" t="s">
        <v>327</v>
      </c>
      <c r="C20" s="7"/>
      <c r="D20" s="7"/>
      <c r="E20" s="7"/>
      <c r="F20" s="7" t="s">
        <v>328</v>
      </c>
      <c r="G20" s="29">
        <v>9128.4599999999991</v>
      </c>
      <c r="H20" s="29">
        <v>9128.4599999999991</v>
      </c>
      <c r="I20" s="10">
        <f t="shared" si="0"/>
        <v>1</v>
      </c>
    </row>
    <row r="21" spans="1:9" ht="39.950000000000003" customHeight="1" x14ac:dyDescent="0.25">
      <c r="A21" s="25" t="s">
        <v>113</v>
      </c>
      <c r="B21" s="25" t="s">
        <v>113</v>
      </c>
      <c r="C21" s="25" t="s">
        <v>113</v>
      </c>
      <c r="D21" s="25" t="s">
        <v>307</v>
      </c>
      <c r="E21" s="25" t="s">
        <v>303</v>
      </c>
      <c r="F21" s="25" t="s">
        <v>308</v>
      </c>
      <c r="G21" s="27">
        <v>9128.4599999999991</v>
      </c>
      <c r="H21" s="27">
        <v>9128.4599999999991</v>
      </c>
      <c r="I21" s="10">
        <f t="shared" si="0"/>
        <v>1</v>
      </c>
    </row>
    <row r="22" spans="1:9" ht="27" customHeight="1" x14ac:dyDescent="0.25">
      <c r="A22" s="7"/>
      <c r="B22" s="7" t="s">
        <v>329</v>
      </c>
      <c r="C22" s="7"/>
      <c r="D22" s="7"/>
      <c r="E22" s="7"/>
      <c r="F22" s="7" t="s">
        <v>330</v>
      </c>
      <c r="G22" s="29">
        <v>111460</v>
      </c>
      <c r="H22" s="29">
        <v>599692</v>
      </c>
      <c r="I22" s="10">
        <f t="shared" si="0"/>
        <v>5.3803337520186618</v>
      </c>
    </row>
    <row r="23" spans="1:9" ht="52.9" customHeight="1" x14ac:dyDescent="0.25">
      <c r="A23" s="25" t="s">
        <v>113</v>
      </c>
      <c r="B23" s="25" t="s">
        <v>113</v>
      </c>
      <c r="C23" s="25" t="s">
        <v>113</v>
      </c>
      <c r="D23" s="25" t="s">
        <v>298</v>
      </c>
      <c r="E23" s="25" t="s">
        <v>111</v>
      </c>
      <c r="F23" s="25" t="s">
        <v>299</v>
      </c>
      <c r="G23" s="27">
        <v>0</v>
      </c>
      <c r="H23" s="27">
        <v>488232</v>
      </c>
      <c r="I23" s="10">
        <f t="shared" si="0"/>
        <v>0</v>
      </c>
    </row>
    <row r="24" spans="1:9" ht="39.950000000000003" customHeight="1" x14ac:dyDescent="0.25">
      <c r="A24" s="25" t="s">
        <v>113</v>
      </c>
      <c r="B24" s="25" t="s">
        <v>113</v>
      </c>
      <c r="C24" s="25" t="s">
        <v>113</v>
      </c>
      <c r="D24" s="25" t="s">
        <v>331</v>
      </c>
      <c r="E24" s="25" t="s">
        <v>303</v>
      </c>
      <c r="F24" s="25" t="s">
        <v>332</v>
      </c>
      <c r="G24" s="27">
        <v>111460</v>
      </c>
      <c r="H24" s="27">
        <v>111460</v>
      </c>
      <c r="I24" s="10">
        <f t="shared" si="0"/>
        <v>1</v>
      </c>
    </row>
    <row r="25" spans="1:9" ht="27" customHeight="1" x14ac:dyDescent="0.25">
      <c r="A25" s="7"/>
      <c r="B25" s="7" t="s">
        <v>333</v>
      </c>
      <c r="C25" s="7"/>
      <c r="D25" s="7"/>
      <c r="E25" s="7"/>
      <c r="F25" s="7" t="s">
        <v>334</v>
      </c>
      <c r="G25" s="29">
        <v>2160630</v>
      </c>
      <c r="H25" s="29">
        <v>1363062</v>
      </c>
      <c r="I25" s="10">
        <f t="shared" si="0"/>
        <v>0.63086322044959109</v>
      </c>
    </row>
    <row r="26" spans="1:9" ht="39.950000000000003" customHeight="1" x14ac:dyDescent="0.25">
      <c r="A26" s="25" t="s">
        <v>113</v>
      </c>
      <c r="B26" s="25" t="s">
        <v>113</v>
      </c>
      <c r="C26" s="25" t="s">
        <v>113</v>
      </c>
      <c r="D26" s="25" t="s">
        <v>335</v>
      </c>
      <c r="E26" s="25" t="s">
        <v>303</v>
      </c>
      <c r="F26" s="25" t="s">
        <v>336</v>
      </c>
      <c r="G26" s="27">
        <v>2160630</v>
      </c>
      <c r="H26" s="27">
        <v>1363062</v>
      </c>
      <c r="I26" s="10">
        <f t="shared" si="0"/>
        <v>0.63086322044959109</v>
      </c>
    </row>
    <row r="27" spans="1:9" ht="14.25" customHeight="1" x14ac:dyDescent="0.25">
      <c r="A27" s="7"/>
      <c r="B27" s="7" t="s">
        <v>337</v>
      </c>
      <c r="C27" s="7"/>
      <c r="D27" s="7"/>
      <c r="E27" s="7"/>
      <c r="F27" s="7" t="s">
        <v>301</v>
      </c>
      <c r="G27" s="29">
        <v>0</v>
      </c>
      <c r="H27" s="29">
        <v>601.46</v>
      </c>
      <c r="I27" s="10">
        <f t="shared" si="0"/>
        <v>0</v>
      </c>
    </row>
    <row r="28" spans="1:9" ht="14.25" customHeight="1" x14ac:dyDescent="0.25">
      <c r="A28" s="25" t="s">
        <v>113</v>
      </c>
      <c r="B28" s="25" t="s">
        <v>113</v>
      </c>
      <c r="C28" s="25" t="s">
        <v>113</v>
      </c>
      <c r="D28" s="25" t="s">
        <v>321</v>
      </c>
      <c r="E28" s="25" t="s">
        <v>303</v>
      </c>
      <c r="F28" s="25" t="s">
        <v>322</v>
      </c>
      <c r="G28" s="27">
        <v>0</v>
      </c>
      <c r="H28" s="27">
        <v>0</v>
      </c>
      <c r="I28" s="10">
        <f t="shared" si="0"/>
        <v>0</v>
      </c>
    </row>
    <row r="29" spans="1:9" ht="14.25" customHeight="1" x14ac:dyDescent="0.25">
      <c r="A29" s="25" t="s">
        <v>113</v>
      </c>
      <c r="B29" s="25" t="s">
        <v>113</v>
      </c>
      <c r="C29" s="25" t="s">
        <v>113</v>
      </c>
      <c r="D29" s="25" t="s">
        <v>305</v>
      </c>
      <c r="E29" s="25" t="s">
        <v>303</v>
      </c>
      <c r="F29" s="25" t="s">
        <v>306</v>
      </c>
      <c r="G29" s="27">
        <v>0</v>
      </c>
      <c r="H29" s="27">
        <v>362.46</v>
      </c>
      <c r="I29" s="10">
        <f t="shared" si="0"/>
        <v>0</v>
      </c>
    </row>
    <row r="30" spans="1:9" ht="14.25" customHeight="1" x14ac:dyDescent="0.25">
      <c r="A30" s="25" t="s">
        <v>113</v>
      </c>
      <c r="B30" s="25" t="s">
        <v>113</v>
      </c>
      <c r="C30" s="25" t="s">
        <v>113</v>
      </c>
      <c r="D30" s="25" t="s">
        <v>338</v>
      </c>
      <c r="E30" s="25" t="s">
        <v>303</v>
      </c>
      <c r="F30" s="25" t="s">
        <v>339</v>
      </c>
      <c r="G30" s="27">
        <v>0</v>
      </c>
      <c r="H30" s="27">
        <v>239</v>
      </c>
      <c r="I30" s="10">
        <f t="shared" si="0"/>
        <v>0</v>
      </c>
    </row>
    <row r="31" spans="1:9" ht="27" customHeight="1" x14ac:dyDescent="0.25">
      <c r="A31" s="3" t="s">
        <v>340</v>
      </c>
      <c r="B31" s="3"/>
      <c r="C31" s="3"/>
      <c r="D31" s="3"/>
      <c r="E31" s="3"/>
      <c r="F31" s="3" t="s">
        <v>341</v>
      </c>
      <c r="G31" s="23">
        <v>271863.89</v>
      </c>
      <c r="H31" s="23">
        <v>233254.93</v>
      </c>
      <c r="I31" s="5">
        <f t="shared" si="0"/>
        <v>0.85798422879919789</v>
      </c>
    </row>
    <row r="32" spans="1:9" ht="27" customHeight="1" x14ac:dyDescent="0.25">
      <c r="A32" s="7"/>
      <c r="B32" s="7" t="s">
        <v>342</v>
      </c>
      <c r="C32" s="7"/>
      <c r="D32" s="7"/>
      <c r="E32" s="7"/>
      <c r="F32" s="7" t="s">
        <v>343</v>
      </c>
      <c r="G32" s="29">
        <v>261863.89</v>
      </c>
      <c r="H32" s="29">
        <v>224558.18</v>
      </c>
      <c r="I32" s="10">
        <f t="shared" si="0"/>
        <v>0.85753778422828741</v>
      </c>
    </row>
    <row r="33" spans="1:9" ht="14.25" customHeight="1" x14ac:dyDescent="0.25">
      <c r="A33" s="25" t="s">
        <v>113</v>
      </c>
      <c r="B33" s="25" t="s">
        <v>113</v>
      </c>
      <c r="C33" s="25" t="s">
        <v>113</v>
      </c>
      <c r="D33" s="25" t="s">
        <v>344</v>
      </c>
      <c r="E33" s="25" t="s">
        <v>303</v>
      </c>
      <c r="F33" s="25" t="s">
        <v>345</v>
      </c>
      <c r="G33" s="27">
        <v>0</v>
      </c>
      <c r="H33" s="27">
        <v>54</v>
      </c>
      <c r="I33" s="10">
        <f t="shared" si="0"/>
        <v>0</v>
      </c>
    </row>
    <row r="34" spans="1:9" ht="14.25" customHeight="1" x14ac:dyDescent="0.25">
      <c r="A34" s="25" t="s">
        <v>113</v>
      </c>
      <c r="B34" s="25" t="s">
        <v>113</v>
      </c>
      <c r="C34" s="25" t="s">
        <v>113</v>
      </c>
      <c r="D34" s="25" t="s">
        <v>346</v>
      </c>
      <c r="E34" s="25" t="s">
        <v>303</v>
      </c>
      <c r="F34" s="25" t="s">
        <v>347</v>
      </c>
      <c r="G34" s="27">
        <v>2000</v>
      </c>
      <c r="H34" s="27">
        <v>1249.2</v>
      </c>
      <c r="I34" s="10">
        <f t="shared" si="0"/>
        <v>0.62460000000000004</v>
      </c>
    </row>
    <row r="35" spans="1:9" ht="14.25" customHeight="1" x14ac:dyDescent="0.25">
      <c r="A35" s="25" t="s">
        <v>113</v>
      </c>
      <c r="B35" s="25" t="s">
        <v>113</v>
      </c>
      <c r="C35" s="25" t="s">
        <v>113</v>
      </c>
      <c r="D35" s="25" t="s">
        <v>348</v>
      </c>
      <c r="E35" s="25" t="s">
        <v>303</v>
      </c>
      <c r="F35" s="25" t="s">
        <v>349</v>
      </c>
      <c r="G35" s="27">
        <v>0</v>
      </c>
      <c r="H35" s="27">
        <v>4555.92</v>
      </c>
      <c r="I35" s="10">
        <f t="shared" si="0"/>
        <v>0</v>
      </c>
    </row>
    <row r="36" spans="1:9" ht="39.950000000000003" customHeight="1" x14ac:dyDescent="0.25">
      <c r="A36" s="25" t="s">
        <v>113</v>
      </c>
      <c r="B36" s="25" t="s">
        <v>113</v>
      </c>
      <c r="C36" s="25" t="s">
        <v>113</v>
      </c>
      <c r="D36" s="25" t="s">
        <v>302</v>
      </c>
      <c r="E36" s="25" t="s">
        <v>303</v>
      </c>
      <c r="F36" s="25" t="s">
        <v>304</v>
      </c>
      <c r="G36" s="27">
        <v>207863.89</v>
      </c>
      <c r="H36" s="27">
        <v>204010.4</v>
      </c>
      <c r="I36" s="10">
        <f t="shared" si="0"/>
        <v>0.9814614746216862</v>
      </c>
    </row>
    <row r="37" spans="1:9" ht="27" customHeight="1" x14ac:dyDescent="0.25">
      <c r="A37" s="25" t="s">
        <v>113</v>
      </c>
      <c r="B37" s="25" t="s">
        <v>113</v>
      </c>
      <c r="C37" s="25" t="s">
        <v>113</v>
      </c>
      <c r="D37" s="25" t="s">
        <v>350</v>
      </c>
      <c r="E37" s="25" t="s">
        <v>303</v>
      </c>
      <c r="F37" s="25" t="s">
        <v>351</v>
      </c>
      <c r="G37" s="27">
        <v>50000</v>
      </c>
      <c r="H37" s="27">
        <v>0</v>
      </c>
      <c r="I37" s="10">
        <f t="shared" si="0"/>
        <v>0</v>
      </c>
    </row>
    <row r="38" spans="1:9" ht="14.25" customHeight="1" x14ac:dyDescent="0.25">
      <c r="A38" s="25" t="s">
        <v>113</v>
      </c>
      <c r="B38" s="25" t="s">
        <v>113</v>
      </c>
      <c r="C38" s="25" t="s">
        <v>113</v>
      </c>
      <c r="D38" s="25" t="s">
        <v>352</v>
      </c>
      <c r="E38" s="25" t="s">
        <v>303</v>
      </c>
      <c r="F38" s="25" t="s">
        <v>353</v>
      </c>
      <c r="G38" s="27">
        <v>2000</v>
      </c>
      <c r="H38" s="27">
        <v>0</v>
      </c>
      <c r="I38" s="10">
        <f t="shared" si="0"/>
        <v>0</v>
      </c>
    </row>
    <row r="39" spans="1:9" ht="14.25" customHeight="1" x14ac:dyDescent="0.25">
      <c r="A39" s="25" t="s">
        <v>113</v>
      </c>
      <c r="B39" s="25" t="s">
        <v>113</v>
      </c>
      <c r="C39" s="25" t="s">
        <v>113</v>
      </c>
      <c r="D39" s="25" t="s">
        <v>305</v>
      </c>
      <c r="E39" s="25" t="s">
        <v>303</v>
      </c>
      <c r="F39" s="25" t="s">
        <v>306</v>
      </c>
      <c r="G39" s="27">
        <v>0</v>
      </c>
      <c r="H39" s="27">
        <v>771.99</v>
      </c>
      <c r="I39" s="10">
        <f t="shared" si="0"/>
        <v>0</v>
      </c>
    </row>
    <row r="40" spans="1:9" ht="14.25" customHeight="1" x14ac:dyDescent="0.25">
      <c r="A40" s="25" t="s">
        <v>113</v>
      </c>
      <c r="B40" s="25" t="s">
        <v>113</v>
      </c>
      <c r="C40" s="25" t="s">
        <v>113</v>
      </c>
      <c r="D40" s="25" t="s">
        <v>338</v>
      </c>
      <c r="E40" s="25" t="s">
        <v>303</v>
      </c>
      <c r="F40" s="25" t="s">
        <v>339</v>
      </c>
      <c r="G40" s="27">
        <v>0</v>
      </c>
      <c r="H40" s="27">
        <v>13916.67</v>
      </c>
      <c r="I40" s="10">
        <f t="shared" si="0"/>
        <v>0</v>
      </c>
    </row>
    <row r="41" spans="1:9" ht="14.25" customHeight="1" x14ac:dyDescent="0.25">
      <c r="A41" s="7"/>
      <c r="B41" s="7" t="s">
        <v>354</v>
      </c>
      <c r="C41" s="7"/>
      <c r="D41" s="7"/>
      <c r="E41" s="7"/>
      <c r="F41" s="7" t="s">
        <v>301</v>
      </c>
      <c r="G41" s="29">
        <v>10000</v>
      </c>
      <c r="H41" s="29">
        <v>8696.75</v>
      </c>
      <c r="I41" s="10">
        <f t="shared" si="0"/>
        <v>0.86967499999999998</v>
      </c>
    </row>
    <row r="42" spans="1:9" ht="14.25" customHeight="1" x14ac:dyDescent="0.25">
      <c r="A42" s="25" t="s">
        <v>113</v>
      </c>
      <c r="B42" s="25" t="s">
        <v>113</v>
      </c>
      <c r="C42" s="25" t="s">
        <v>113</v>
      </c>
      <c r="D42" s="25" t="s">
        <v>321</v>
      </c>
      <c r="E42" s="25" t="s">
        <v>303</v>
      </c>
      <c r="F42" s="25" t="s">
        <v>322</v>
      </c>
      <c r="G42" s="27">
        <v>10000</v>
      </c>
      <c r="H42" s="27">
        <v>8696.75</v>
      </c>
      <c r="I42" s="10">
        <f t="shared" si="0"/>
        <v>0.86967499999999998</v>
      </c>
    </row>
    <row r="43" spans="1:9" ht="27" customHeight="1" x14ac:dyDescent="0.25">
      <c r="A43" s="3" t="s">
        <v>355</v>
      </c>
      <c r="B43" s="3"/>
      <c r="C43" s="3"/>
      <c r="D43" s="3"/>
      <c r="E43" s="3"/>
      <c r="F43" s="3" t="s">
        <v>356</v>
      </c>
      <c r="G43" s="23">
        <v>919998.08</v>
      </c>
      <c r="H43" s="23">
        <v>200662.05</v>
      </c>
      <c r="I43" s="5">
        <f t="shared" si="0"/>
        <v>0.21811137910200856</v>
      </c>
    </row>
    <row r="44" spans="1:9" ht="27" customHeight="1" x14ac:dyDescent="0.25">
      <c r="A44" s="7"/>
      <c r="B44" s="7" t="s">
        <v>357</v>
      </c>
      <c r="C44" s="7"/>
      <c r="D44" s="7"/>
      <c r="E44" s="7"/>
      <c r="F44" s="7" t="s">
        <v>358</v>
      </c>
      <c r="G44" s="29">
        <v>193082.25</v>
      </c>
      <c r="H44" s="29">
        <v>193069</v>
      </c>
      <c r="I44" s="10">
        <f t="shared" si="0"/>
        <v>0.99993137639529273</v>
      </c>
    </row>
    <row r="45" spans="1:9" ht="39.950000000000003" customHeight="1" x14ac:dyDescent="0.25">
      <c r="A45" s="25" t="s">
        <v>113</v>
      </c>
      <c r="B45" s="25" t="s">
        <v>113</v>
      </c>
      <c r="C45" s="25" t="s">
        <v>113</v>
      </c>
      <c r="D45" s="25" t="s">
        <v>307</v>
      </c>
      <c r="E45" s="25" t="s">
        <v>303</v>
      </c>
      <c r="F45" s="25" t="s">
        <v>308</v>
      </c>
      <c r="G45" s="27">
        <v>193069</v>
      </c>
      <c r="H45" s="27">
        <v>193069</v>
      </c>
      <c r="I45" s="10">
        <f t="shared" si="0"/>
        <v>1</v>
      </c>
    </row>
    <row r="46" spans="1:9" ht="27" customHeight="1" x14ac:dyDescent="0.25">
      <c r="A46" s="25" t="s">
        <v>113</v>
      </c>
      <c r="B46" s="25" t="s">
        <v>113</v>
      </c>
      <c r="C46" s="25" t="s">
        <v>113</v>
      </c>
      <c r="D46" s="25" t="s">
        <v>359</v>
      </c>
      <c r="E46" s="25" t="s">
        <v>303</v>
      </c>
      <c r="F46" s="25" t="s">
        <v>360</v>
      </c>
      <c r="G46" s="27">
        <v>13.25</v>
      </c>
      <c r="H46" s="27">
        <v>0</v>
      </c>
      <c r="I46" s="10">
        <f t="shared" si="0"/>
        <v>0</v>
      </c>
    </row>
    <row r="47" spans="1:9" ht="27" customHeight="1" x14ac:dyDescent="0.25">
      <c r="A47" s="7"/>
      <c r="B47" s="7" t="s">
        <v>361</v>
      </c>
      <c r="C47" s="7"/>
      <c r="D47" s="7"/>
      <c r="E47" s="7"/>
      <c r="F47" s="7" t="s">
        <v>362</v>
      </c>
      <c r="G47" s="29">
        <v>719615.83</v>
      </c>
      <c r="H47" s="29">
        <v>7593.05</v>
      </c>
      <c r="I47" s="10">
        <f t="shared" si="0"/>
        <v>1.0551532753246965E-2</v>
      </c>
    </row>
    <row r="48" spans="1:9" ht="14.25" customHeight="1" x14ac:dyDescent="0.25">
      <c r="A48" s="25" t="s">
        <v>113</v>
      </c>
      <c r="B48" s="25" t="s">
        <v>113</v>
      </c>
      <c r="C48" s="25" t="s">
        <v>113</v>
      </c>
      <c r="D48" s="25" t="s">
        <v>348</v>
      </c>
      <c r="E48" s="25" t="s">
        <v>303</v>
      </c>
      <c r="F48" s="25" t="s">
        <v>349</v>
      </c>
      <c r="G48" s="27">
        <v>0</v>
      </c>
      <c r="H48" s="27">
        <v>4397.82</v>
      </c>
      <c r="I48" s="10">
        <f t="shared" si="0"/>
        <v>0</v>
      </c>
    </row>
    <row r="49" spans="1:9" ht="14.25" customHeight="1" x14ac:dyDescent="0.25">
      <c r="A49" s="25" t="s">
        <v>113</v>
      </c>
      <c r="B49" s="25" t="s">
        <v>113</v>
      </c>
      <c r="C49" s="25" t="s">
        <v>113</v>
      </c>
      <c r="D49" s="25" t="s">
        <v>363</v>
      </c>
      <c r="E49" s="25" t="s">
        <v>303</v>
      </c>
      <c r="F49" s="25" t="s">
        <v>364</v>
      </c>
      <c r="G49" s="27">
        <v>2503.23</v>
      </c>
      <c r="H49" s="27">
        <v>2503.23</v>
      </c>
      <c r="I49" s="10">
        <f t="shared" si="0"/>
        <v>1</v>
      </c>
    </row>
    <row r="50" spans="1:9" ht="14.25" customHeight="1" x14ac:dyDescent="0.25">
      <c r="A50" s="25" t="s">
        <v>113</v>
      </c>
      <c r="B50" s="25" t="s">
        <v>113</v>
      </c>
      <c r="C50" s="25" t="s">
        <v>113</v>
      </c>
      <c r="D50" s="25" t="s">
        <v>338</v>
      </c>
      <c r="E50" s="25" t="s">
        <v>303</v>
      </c>
      <c r="F50" s="25" t="s">
        <v>339</v>
      </c>
      <c r="G50" s="27">
        <v>0</v>
      </c>
      <c r="H50" s="27">
        <v>692</v>
      </c>
      <c r="I50" s="10">
        <f t="shared" si="0"/>
        <v>0</v>
      </c>
    </row>
    <row r="51" spans="1:9" ht="39.950000000000003" customHeight="1" x14ac:dyDescent="0.25">
      <c r="A51" s="25" t="s">
        <v>113</v>
      </c>
      <c r="B51" s="25" t="s">
        <v>113</v>
      </c>
      <c r="C51" s="25" t="s">
        <v>113</v>
      </c>
      <c r="D51" s="25" t="s">
        <v>365</v>
      </c>
      <c r="E51" s="25" t="s">
        <v>303</v>
      </c>
      <c r="F51" s="25" t="s">
        <v>366</v>
      </c>
      <c r="G51" s="27">
        <v>717112.6</v>
      </c>
      <c r="H51" s="27">
        <v>0</v>
      </c>
      <c r="I51" s="10">
        <f t="shared" si="0"/>
        <v>0</v>
      </c>
    </row>
    <row r="52" spans="1:9" ht="14.25" customHeight="1" x14ac:dyDescent="0.25">
      <c r="A52" s="7"/>
      <c r="B52" s="7" t="s">
        <v>367</v>
      </c>
      <c r="C52" s="7"/>
      <c r="D52" s="7"/>
      <c r="E52" s="7"/>
      <c r="F52" s="7" t="s">
        <v>368</v>
      </c>
      <c r="G52" s="29">
        <v>7300</v>
      </c>
      <c r="H52" s="29">
        <v>0</v>
      </c>
      <c r="I52" s="10">
        <f t="shared" si="0"/>
        <v>0</v>
      </c>
    </row>
    <row r="53" spans="1:9" ht="14.25" customHeight="1" x14ac:dyDescent="0.25">
      <c r="A53" s="25" t="s">
        <v>113</v>
      </c>
      <c r="B53" s="25" t="s">
        <v>113</v>
      </c>
      <c r="C53" s="25" t="s">
        <v>113</v>
      </c>
      <c r="D53" s="25" t="s">
        <v>323</v>
      </c>
      <c r="E53" s="25" t="s">
        <v>303</v>
      </c>
      <c r="F53" s="25" t="s">
        <v>324</v>
      </c>
      <c r="G53" s="27">
        <v>7300</v>
      </c>
      <c r="H53" s="27">
        <v>0</v>
      </c>
      <c r="I53" s="10">
        <f t="shared" si="0"/>
        <v>0</v>
      </c>
    </row>
    <row r="54" spans="1:9" ht="27" customHeight="1" x14ac:dyDescent="0.25">
      <c r="A54" s="3" t="s">
        <v>369</v>
      </c>
      <c r="B54" s="3"/>
      <c r="C54" s="3"/>
      <c r="D54" s="3"/>
      <c r="E54" s="3"/>
      <c r="F54" s="3" t="s">
        <v>370</v>
      </c>
      <c r="G54" s="23">
        <v>164543</v>
      </c>
      <c r="H54" s="23">
        <v>159386.73000000001</v>
      </c>
      <c r="I54" s="5">
        <f t="shared" si="0"/>
        <v>0.9686630850294452</v>
      </c>
    </row>
    <row r="55" spans="1:9" ht="14.25" customHeight="1" x14ac:dyDescent="0.25">
      <c r="A55" s="7"/>
      <c r="B55" s="7" t="s">
        <v>371</v>
      </c>
      <c r="C55" s="7"/>
      <c r="D55" s="7"/>
      <c r="E55" s="7"/>
      <c r="F55" s="7" t="s">
        <v>372</v>
      </c>
      <c r="G55" s="29">
        <v>1525</v>
      </c>
      <c r="H55" s="29">
        <v>1525</v>
      </c>
      <c r="I55" s="10">
        <f t="shared" si="0"/>
        <v>1</v>
      </c>
    </row>
    <row r="56" spans="1:9" ht="39.950000000000003" customHeight="1" x14ac:dyDescent="0.25">
      <c r="A56" s="25" t="s">
        <v>113</v>
      </c>
      <c r="B56" s="25" t="s">
        <v>113</v>
      </c>
      <c r="C56" s="25" t="s">
        <v>113</v>
      </c>
      <c r="D56" s="25" t="s">
        <v>307</v>
      </c>
      <c r="E56" s="25" t="s">
        <v>303</v>
      </c>
      <c r="F56" s="25" t="s">
        <v>308</v>
      </c>
      <c r="G56" s="27">
        <v>1525</v>
      </c>
      <c r="H56" s="27">
        <v>1525</v>
      </c>
      <c r="I56" s="10">
        <f t="shared" si="0"/>
        <v>1</v>
      </c>
    </row>
    <row r="57" spans="1:9" ht="39.950000000000003" customHeight="1" x14ac:dyDescent="0.25">
      <c r="A57" s="7"/>
      <c r="B57" s="7" t="s">
        <v>373</v>
      </c>
      <c r="C57" s="7"/>
      <c r="D57" s="7"/>
      <c r="E57" s="7"/>
      <c r="F57" s="7" t="s">
        <v>374</v>
      </c>
      <c r="G57" s="29">
        <v>103378</v>
      </c>
      <c r="H57" s="29">
        <v>99540.25</v>
      </c>
      <c r="I57" s="10">
        <f t="shared" si="0"/>
        <v>0.96287653078991664</v>
      </c>
    </row>
    <row r="58" spans="1:9" ht="39.950000000000003" customHeight="1" x14ac:dyDescent="0.25">
      <c r="A58" s="25" t="s">
        <v>113</v>
      </c>
      <c r="B58" s="25" t="s">
        <v>113</v>
      </c>
      <c r="C58" s="25" t="s">
        <v>113</v>
      </c>
      <c r="D58" s="25" t="s">
        <v>307</v>
      </c>
      <c r="E58" s="25" t="s">
        <v>303</v>
      </c>
      <c r="F58" s="25" t="s">
        <v>308</v>
      </c>
      <c r="G58" s="27">
        <v>103378</v>
      </c>
      <c r="H58" s="27">
        <v>99540.25</v>
      </c>
      <c r="I58" s="10">
        <f t="shared" si="0"/>
        <v>0.96287653078991664</v>
      </c>
    </row>
    <row r="59" spans="1:9" ht="27" customHeight="1" x14ac:dyDescent="0.25">
      <c r="A59" s="7"/>
      <c r="B59" s="7" t="s">
        <v>375</v>
      </c>
      <c r="C59" s="7"/>
      <c r="D59" s="7"/>
      <c r="E59" s="7"/>
      <c r="F59" s="7" t="s">
        <v>376</v>
      </c>
      <c r="G59" s="29">
        <v>59640</v>
      </c>
      <c r="H59" s="29">
        <v>58321.48</v>
      </c>
      <c r="I59" s="10">
        <f t="shared" si="0"/>
        <v>0.97789201877934273</v>
      </c>
    </row>
    <row r="60" spans="1:9" ht="39.950000000000003" customHeight="1" x14ac:dyDescent="0.25">
      <c r="A60" s="25" t="s">
        <v>113</v>
      </c>
      <c r="B60" s="25" t="s">
        <v>113</v>
      </c>
      <c r="C60" s="25" t="s">
        <v>113</v>
      </c>
      <c r="D60" s="25" t="s">
        <v>307</v>
      </c>
      <c r="E60" s="25" t="s">
        <v>303</v>
      </c>
      <c r="F60" s="25" t="s">
        <v>308</v>
      </c>
      <c r="G60" s="27">
        <v>59640</v>
      </c>
      <c r="H60" s="27">
        <v>58321.48</v>
      </c>
      <c r="I60" s="10">
        <f t="shared" si="0"/>
        <v>0.97789201877934273</v>
      </c>
    </row>
    <row r="61" spans="1:9" ht="27" customHeight="1" x14ac:dyDescent="0.25">
      <c r="A61" s="3" t="s">
        <v>377</v>
      </c>
      <c r="B61" s="3"/>
      <c r="C61" s="3"/>
      <c r="D61" s="3"/>
      <c r="E61" s="3"/>
      <c r="F61" s="3" t="s">
        <v>378</v>
      </c>
      <c r="G61" s="23">
        <v>281638.5</v>
      </c>
      <c r="H61" s="23">
        <v>262997.3</v>
      </c>
      <c r="I61" s="5">
        <f t="shared" si="0"/>
        <v>0.93381160601267221</v>
      </c>
    </row>
    <row r="62" spans="1:9" ht="27" customHeight="1" x14ac:dyDescent="0.25">
      <c r="A62" s="7"/>
      <c r="B62" s="7" t="s">
        <v>379</v>
      </c>
      <c r="C62" s="7"/>
      <c r="D62" s="7"/>
      <c r="E62" s="7"/>
      <c r="F62" s="7" t="s">
        <v>380</v>
      </c>
      <c r="G62" s="29">
        <v>281638.5</v>
      </c>
      <c r="H62" s="29">
        <v>262997.3</v>
      </c>
      <c r="I62" s="10">
        <f t="shared" si="0"/>
        <v>0.93381160601267221</v>
      </c>
    </row>
    <row r="63" spans="1:9" ht="14.25" customHeight="1" x14ac:dyDescent="0.25">
      <c r="A63" s="25" t="s">
        <v>113</v>
      </c>
      <c r="B63" s="25" t="s">
        <v>113</v>
      </c>
      <c r="C63" s="25" t="s">
        <v>113</v>
      </c>
      <c r="D63" s="25" t="s">
        <v>363</v>
      </c>
      <c r="E63" s="25" t="s">
        <v>303</v>
      </c>
      <c r="F63" s="25" t="s">
        <v>364</v>
      </c>
      <c r="G63" s="27">
        <v>0</v>
      </c>
      <c r="H63" s="27">
        <v>9522.66</v>
      </c>
      <c r="I63" s="10">
        <f t="shared" si="0"/>
        <v>0</v>
      </c>
    </row>
    <row r="64" spans="1:9" ht="52.9" customHeight="1" x14ac:dyDescent="0.25">
      <c r="A64" s="25" t="s">
        <v>113</v>
      </c>
      <c r="B64" s="25" t="s">
        <v>113</v>
      </c>
      <c r="C64" s="25" t="s">
        <v>113</v>
      </c>
      <c r="D64" s="25" t="s">
        <v>298</v>
      </c>
      <c r="E64" s="25" t="s">
        <v>111</v>
      </c>
      <c r="F64" s="25" t="s">
        <v>299</v>
      </c>
      <c r="G64" s="27">
        <v>281638.5</v>
      </c>
      <c r="H64" s="27">
        <v>253474.64</v>
      </c>
      <c r="I64" s="10">
        <f t="shared" si="0"/>
        <v>0.89999996449349084</v>
      </c>
    </row>
    <row r="65" spans="1:9" ht="27" customHeight="1" x14ac:dyDescent="0.25">
      <c r="A65" s="3" t="s">
        <v>381</v>
      </c>
      <c r="B65" s="3"/>
      <c r="C65" s="3"/>
      <c r="D65" s="3"/>
      <c r="E65" s="3"/>
      <c r="F65" s="3" t="s">
        <v>382</v>
      </c>
      <c r="G65" s="23">
        <v>13463976.359999999</v>
      </c>
      <c r="H65" s="23">
        <v>14262086.310000001</v>
      </c>
      <c r="I65" s="5">
        <f t="shared" si="0"/>
        <v>1.0592774325102872</v>
      </c>
    </row>
    <row r="66" spans="1:9" ht="14.25" customHeight="1" x14ac:dyDescent="0.25">
      <c r="A66" s="7"/>
      <c r="B66" s="7" t="s">
        <v>383</v>
      </c>
      <c r="C66" s="7"/>
      <c r="D66" s="7"/>
      <c r="E66" s="7"/>
      <c r="F66" s="7" t="s">
        <v>384</v>
      </c>
      <c r="G66" s="29">
        <v>1000</v>
      </c>
      <c r="H66" s="29">
        <v>4745.51</v>
      </c>
      <c r="I66" s="10">
        <f t="shared" ref="I66:I129" si="1">IF($G66=0,0,$H66/$G66)</f>
        <v>4.7455100000000003</v>
      </c>
    </row>
    <row r="67" spans="1:9" ht="27" customHeight="1" x14ac:dyDescent="0.25">
      <c r="A67" s="25" t="s">
        <v>113</v>
      </c>
      <c r="B67" s="25" t="s">
        <v>113</v>
      </c>
      <c r="C67" s="25" t="s">
        <v>113</v>
      </c>
      <c r="D67" s="25" t="s">
        <v>385</v>
      </c>
      <c r="E67" s="25" t="s">
        <v>303</v>
      </c>
      <c r="F67" s="25" t="s">
        <v>386</v>
      </c>
      <c r="G67" s="27">
        <v>1000</v>
      </c>
      <c r="H67" s="27">
        <v>4745.51</v>
      </c>
      <c r="I67" s="10">
        <f t="shared" si="1"/>
        <v>4.7455100000000003</v>
      </c>
    </row>
    <row r="68" spans="1:9" ht="39.950000000000003" customHeight="1" x14ac:dyDescent="0.25">
      <c r="A68" s="7"/>
      <c r="B68" s="7" t="s">
        <v>387</v>
      </c>
      <c r="C68" s="7"/>
      <c r="D68" s="7"/>
      <c r="E68" s="7"/>
      <c r="F68" s="7" t="s">
        <v>388</v>
      </c>
      <c r="G68" s="29">
        <v>1634156</v>
      </c>
      <c r="H68" s="29">
        <v>1862669.49</v>
      </c>
      <c r="I68" s="10">
        <f t="shared" si="1"/>
        <v>1.139835786791469</v>
      </c>
    </row>
    <row r="69" spans="1:9" ht="27" customHeight="1" x14ac:dyDescent="0.25">
      <c r="A69" s="25" t="s">
        <v>113</v>
      </c>
      <c r="B69" s="25" t="s">
        <v>113</v>
      </c>
      <c r="C69" s="25" t="s">
        <v>113</v>
      </c>
      <c r="D69" s="25" t="s">
        <v>389</v>
      </c>
      <c r="E69" s="25" t="s">
        <v>303</v>
      </c>
      <c r="F69" s="25" t="s">
        <v>390</v>
      </c>
      <c r="G69" s="27">
        <v>1493461</v>
      </c>
      <c r="H69" s="27">
        <v>1612622.41</v>
      </c>
      <c r="I69" s="10">
        <f t="shared" si="1"/>
        <v>1.0797887658264929</v>
      </c>
    </row>
    <row r="70" spans="1:9" ht="27" customHeight="1" x14ac:dyDescent="0.25">
      <c r="A70" s="25" t="s">
        <v>113</v>
      </c>
      <c r="B70" s="25" t="s">
        <v>113</v>
      </c>
      <c r="C70" s="25" t="s">
        <v>113</v>
      </c>
      <c r="D70" s="25" t="s">
        <v>391</v>
      </c>
      <c r="E70" s="25" t="s">
        <v>303</v>
      </c>
      <c r="F70" s="25" t="s">
        <v>392</v>
      </c>
      <c r="G70" s="27">
        <v>3450</v>
      </c>
      <c r="H70" s="27">
        <v>3913.08</v>
      </c>
      <c r="I70" s="10">
        <f t="shared" si="1"/>
        <v>1.1342260869565217</v>
      </c>
    </row>
    <row r="71" spans="1:9" ht="27" customHeight="1" x14ac:dyDescent="0.25">
      <c r="A71" s="25" t="s">
        <v>113</v>
      </c>
      <c r="B71" s="25" t="s">
        <v>113</v>
      </c>
      <c r="C71" s="25" t="s">
        <v>113</v>
      </c>
      <c r="D71" s="25" t="s">
        <v>393</v>
      </c>
      <c r="E71" s="25" t="s">
        <v>303</v>
      </c>
      <c r="F71" s="25" t="s">
        <v>394</v>
      </c>
      <c r="G71" s="27">
        <v>81615</v>
      </c>
      <c r="H71" s="27">
        <v>81981</v>
      </c>
      <c r="I71" s="10">
        <f t="shared" si="1"/>
        <v>1.0044844697665871</v>
      </c>
    </row>
    <row r="72" spans="1:9" ht="27" customHeight="1" x14ac:dyDescent="0.25">
      <c r="A72" s="25" t="s">
        <v>113</v>
      </c>
      <c r="B72" s="25" t="s">
        <v>113</v>
      </c>
      <c r="C72" s="25" t="s">
        <v>113</v>
      </c>
      <c r="D72" s="25" t="s">
        <v>395</v>
      </c>
      <c r="E72" s="25" t="s">
        <v>303</v>
      </c>
      <c r="F72" s="25" t="s">
        <v>396</v>
      </c>
      <c r="G72" s="27">
        <v>51630</v>
      </c>
      <c r="H72" s="27">
        <v>146733</v>
      </c>
      <c r="I72" s="10">
        <f t="shared" si="1"/>
        <v>2.8420104590354445</v>
      </c>
    </row>
    <row r="73" spans="1:9" ht="27" customHeight="1" x14ac:dyDescent="0.25">
      <c r="A73" s="25" t="s">
        <v>113</v>
      </c>
      <c r="B73" s="25" t="s">
        <v>113</v>
      </c>
      <c r="C73" s="25" t="s">
        <v>113</v>
      </c>
      <c r="D73" s="25" t="s">
        <v>397</v>
      </c>
      <c r="E73" s="25" t="s">
        <v>303</v>
      </c>
      <c r="F73" s="25" t="s">
        <v>398</v>
      </c>
      <c r="G73" s="27">
        <v>3000</v>
      </c>
      <c r="H73" s="27">
        <v>10046.030000000001</v>
      </c>
      <c r="I73" s="10">
        <f t="shared" si="1"/>
        <v>3.348676666666667</v>
      </c>
    </row>
    <row r="74" spans="1:9" ht="14.25" customHeight="1" x14ac:dyDescent="0.25">
      <c r="A74" s="25" t="s">
        <v>113</v>
      </c>
      <c r="B74" s="25" t="s">
        <v>113</v>
      </c>
      <c r="C74" s="25" t="s">
        <v>113</v>
      </c>
      <c r="D74" s="25" t="s">
        <v>399</v>
      </c>
      <c r="E74" s="25" t="s">
        <v>303</v>
      </c>
      <c r="F74" s="25" t="s">
        <v>400</v>
      </c>
      <c r="G74" s="27">
        <v>0</v>
      </c>
      <c r="H74" s="27">
        <v>128</v>
      </c>
      <c r="I74" s="10">
        <f t="shared" si="1"/>
        <v>0</v>
      </c>
    </row>
    <row r="75" spans="1:9" ht="14.25" customHeight="1" x14ac:dyDescent="0.25">
      <c r="A75" s="25" t="s">
        <v>113</v>
      </c>
      <c r="B75" s="25" t="s">
        <v>113</v>
      </c>
      <c r="C75" s="25" t="s">
        <v>113</v>
      </c>
      <c r="D75" s="25" t="s">
        <v>401</v>
      </c>
      <c r="E75" s="25" t="s">
        <v>303</v>
      </c>
      <c r="F75" s="25" t="s">
        <v>402</v>
      </c>
      <c r="G75" s="27">
        <v>1000</v>
      </c>
      <c r="H75" s="27">
        <v>7245.97</v>
      </c>
      <c r="I75" s="10">
        <f t="shared" si="1"/>
        <v>7.2459700000000007</v>
      </c>
    </row>
    <row r="76" spans="1:9" ht="39.950000000000003" customHeight="1" x14ac:dyDescent="0.25">
      <c r="A76" s="7"/>
      <c r="B76" s="7" t="s">
        <v>403</v>
      </c>
      <c r="C76" s="7"/>
      <c r="D76" s="7"/>
      <c r="E76" s="7"/>
      <c r="F76" s="7" t="s">
        <v>404</v>
      </c>
      <c r="G76" s="29">
        <v>3210048</v>
      </c>
      <c r="H76" s="29">
        <v>3676233.25</v>
      </c>
      <c r="I76" s="10">
        <f t="shared" si="1"/>
        <v>1.145226878227366</v>
      </c>
    </row>
    <row r="77" spans="1:9" ht="27" customHeight="1" x14ac:dyDescent="0.25">
      <c r="A77" s="25" t="s">
        <v>113</v>
      </c>
      <c r="B77" s="25" t="s">
        <v>113</v>
      </c>
      <c r="C77" s="25" t="s">
        <v>113</v>
      </c>
      <c r="D77" s="25" t="s">
        <v>389</v>
      </c>
      <c r="E77" s="25" t="s">
        <v>303</v>
      </c>
      <c r="F77" s="25" t="s">
        <v>390</v>
      </c>
      <c r="G77" s="27">
        <v>1632924</v>
      </c>
      <c r="H77" s="27">
        <v>1777494.97</v>
      </c>
      <c r="I77" s="10">
        <f t="shared" si="1"/>
        <v>1.0885350267373128</v>
      </c>
    </row>
    <row r="78" spans="1:9" ht="27" customHeight="1" x14ac:dyDescent="0.25">
      <c r="A78" s="25" t="s">
        <v>113</v>
      </c>
      <c r="B78" s="25" t="s">
        <v>113</v>
      </c>
      <c r="C78" s="25" t="s">
        <v>113</v>
      </c>
      <c r="D78" s="25" t="s">
        <v>391</v>
      </c>
      <c r="E78" s="25" t="s">
        <v>303</v>
      </c>
      <c r="F78" s="25" t="s">
        <v>392</v>
      </c>
      <c r="G78" s="27">
        <v>662160</v>
      </c>
      <c r="H78" s="27">
        <v>724147.13</v>
      </c>
      <c r="I78" s="10">
        <f t="shared" si="1"/>
        <v>1.0936135224115018</v>
      </c>
    </row>
    <row r="79" spans="1:9" ht="27" customHeight="1" x14ac:dyDescent="0.25">
      <c r="A79" s="25" t="s">
        <v>113</v>
      </c>
      <c r="B79" s="25" t="s">
        <v>113</v>
      </c>
      <c r="C79" s="25" t="s">
        <v>113</v>
      </c>
      <c r="D79" s="25" t="s">
        <v>393</v>
      </c>
      <c r="E79" s="25" t="s">
        <v>303</v>
      </c>
      <c r="F79" s="25" t="s">
        <v>394</v>
      </c>
      <c r="G79" s="27">
        <v>143798</v>
      </c>
      <c r="H79" s="27">
        <v>144169.4</v>
      </c>
      <c r="I79" s="10">
        <f t="shared" si="1"/>
        <v>1.0025827897467281</v>
      </c>
    </row>
    <row r="80" spans="1:9" ht="27" customHeight="1" x14ac:dyDescent="0.25">
      <c r="A80" s="25" t="s">
        <v>113</v>
      </c>
      <c r="B80" s="25" t="s">
        <v>113</v>
      </c>
      <c r="C80" s="25" t="s">
        <v>113</v>
      </c>
      <c r="D80" s="25" t="s">
        <v>395</v>
      </c>
      <c r="E80" s="25" t="s">
        <v>303</v>
      </c>
      <c r="F80" s="25" t="s">
        <v>396</v>
      </c>
      <c r="G80" s="27">
        <v>313626</v>
      </c>
      <c r="H80" s="27">
        <v>255615</v>
      </c>
      <c r="I80" s="10">
        <f t="shared" si="1"/>
        <v>0.8150312792944463</v>
      </c>
    </row>
    <row r="81" spans="1:9" ht="14.25" customHeight="1" x14ac:dyDescent="0.25">
      <c r="A81" s="25" t="s">
        <v>113</v>
      </c>
      <c r="B81" s="25" t="s">
        <v>113</v>
      </c>
      <c r="C81" s="25" t="s">
        <v>113</v>
      </c>
      <c r="D81" s="25" t="s">
        <v>405</v>
      </c>
      <c r="E81" s="25" t="s">
        <v>303</v>
      </c>
      <c r="F81" s="25" t="s">
        <v>406</v>
      </c>
      <c r="G81" s="27">
        <v>50000</v>
      </c>
      <c r="H81" s="27">
        <v>340155.75</v>
      </c>
      <c r="I81" s="10">
        <f t="shared" si="1"/>
        <v>6.803115</v>
      </c>
    </row>
    <row r="82" spans="1:9" ht="27" customHeight="1" x14ac:dyDescent="0.25">
      <c r="A82" s="25" t="s">
        <v>113</v>
      </c>
      <c r="B82" s="25" t="s">
        <v>113</v>
      </c>
      <c r="C82" s="25" t="s">
        <v>113</v>
      </c>
      <c r="D82" s="25" t="s">
        <v>407</v>
      </c>
      <c r="E82" s="25" t="s">
        <v>303</v>
      </c>
      <c r="F82" s="25" t="s">
        <v>408</v>
      </c>
      <c r="G82" s="27">
        <v>61000</v>
      </c>
      <c r="H82" s="27">
        <v>44604</v>
      </c>
      <c r="I82" s="10">
        <f t="shared" si="1"/>
        <v>0.73121311475409834</v>
      </c>
    </row>
    <row r="83" spans="1:9" ht="27" customHeight="1" x14ac:dyDescent="0.25">
      <c r="A83" s="25" t="s">
        <v>113</v>
      </c>
      <c r="B83" s="25" t="s">
        <v>113</v>
      </c>
      <c r="C83" s="25" t="s">
        <v>113</v>
      </c>
      <c r="D83" s="25" t="s">
        <v>397</v>
      </c>
      <c r="E83" s="25" t="s">
        <v>303</v>
      </c>
      <c r="F83" s="25" t="s">
        <v>398</v>
      </c>
      <c r="G83" s="27">
        <v>270000</v>
      </c>
      <c r="H83" s="27">
        <v>313301.37</v>
      </c>
      <c r="I83" s="10">
        <f t="shared" si="1"/>
        <v>1.1603754444444445</v>
      </c>
    </row>
    <row r="84" spans="1:9" ht="14.25" customHeight="1" x14ac:dyDescent="0.25">
      <c r="A84" s="25" t="s">
        <v>113</v>
      </c>
      <c r="B84" s="25" t="s">
        <v>113</v>
      </c>
      <c r="C84" s="25" t="s">
        <v>113</v>
      </c>
      <c r="D84" s="25" t="s">
        <v>399</v>
      </c>
      <c r="E84" s="25" t="s">
        <v>303</v>
      </c>
      <c r="F84" s="25" t="s">
        <v>400</v>
      </c>
      <c r="G84" s="27">
        <v>2500</v>
      </c>
      <c r="H84" s="27">
        <v>2430.4</v>
      </c>
      <c r="I84" s="10">
        <f t="shared" si="1"/>
        <v>0.97216000000000002</v>
      </c>
    </row>
    <row r="85" spans="1:9" ht="27" customHeight="1" x14ac:dyDescent="0.25">
      <c r="A85" s="25" t="s">
        <v>113</v>
      </c>
      <c r="B85" s="25" t="s">
        <v>113</v>
      </c>
      <c r="C85" s="25" t="s">
        <v>113</v>
      </c>
      <c r="D85" s="25" t="s">
        <v>348</v>
      </c>
      <c r="E85" s="25" t="s">
        <v>303</v>
      </c>
      <c r="F85" s="25" t="s">
        <v>349</v>
      </c>
      <c r="G85" s="27">
        <v>58540</v>
      </c>
      <c r="H85" s="27">
        <v>57670</v>
      </c>
      <c r="I85" s="10">
        <f t="shared" si="1"/>
        <v>0.9851383669285958</v>
      </c>
    </row>
    <row r="86" spans="1:9" ht="27" customHeight="1" x14ac:dyDescent="0.25">
      <c r="A86" s="25" t="s">
        <v>113</v>
      </c>
      <c r="B86" s="25" t="s">
        <v>113</v>
      </c>
      <c r="C86" s="25" t="s">
        <v>113</v>
      </c>
      <c r="D86" s="25" t="s">
        <v>401</v>
      </c>
      <c r="E86" s="25" t="s">
        <v>303</v>
      </c>
      <c r="F86" s="25" t="s">
        <v>402</v>
      </c>
      <c r="G86" s="27">
        <v>15500</v>
      </c>
      <c r="H86" s="27">
        <v>16645.23</v>
      </c>
      <c r="I86" s="10">
        <f t="shared" si="1"/>
        <v>1.0738858064516128</v>
      </c>
    </row>
    <row r="87" spans="1:9" ht="27" customHeight="1" x14ac:dyDescent="0.25">
      <c r="A87" s="7"/>
      <c r="B87" s="7" t="s">
        <v>409</v>
      </c>
      <c r="C87" s="7"/>
      <c r="D87" s="7"/>
      <c r="E87" s="7"/>
      <c r="F87" s="7" t="s">
        <v>410</v>
      </c>
      <c r="G87" s="29">
        <v>142586.35999999999</v>
      </c>
      <c r="H87" s="29">
        <v>242252.06</v>
      </c>
      <c r="I87" s="10">
        <f t="shared" si="1"/>
        <v>1.6989848117309398</v>
      </c>
    </row>
    <row r="88" spans="1:9" ht="27" customHeight="1" x14ac:dyDescent="0.25">
      <c r="A88" s="25" t="s">
        <v>113</v>
      </c>
      <c r="B88" s="25" t="s">
        <v>113</v>
      </c>
      <c r="C88" s="25" t="s">
        <v>113</v>
      </c>
      <c r="D88" s="25" t="s">
        <v>411</v>
      </c>
      <c r="E88" s="25" t="s">
        <v>303</v>
      </c>
      <c r="F88" s="25" t="s">
        <v>412</v>
      </c>
      <c r="G88" s="27">
        <v>33586.36</v>
      </c>
      <c r="H88" s="27">
        <v>33586.36</v>
      </c>
      <c r="I88" s="10">
        <f t="shared" si="1"/>
        <v>1</v>
      </c>
    </row>
    <row r="89" spans="1:9" ht="27" customHeight="1" x14ac:dyDescent="0.25">
      <c r="A89" s="25" t="s">
        <v>113</v>
      </c>
      <c r="B89" s="25" t="s">
        <v>113</v>
      </c>
      <c r="C89" s="25" t="s">
        <v>113</v>
      </c>
      <c r="D89" s="25" t="s">
        <v>413</v>
      </c>
      <c r="E89" s="25" t="s">
        <v>303</v>
      </c>
      <c r="F89" s="25" t="s">
        <v>414</v>
      </c>
      <c r="G89" s="27">
        <v>26000</v>
      </c>
      <c r="H89" s="27">
        <v>24630</v>
      </c>
      <c r="I89" s="10">
        <f t="shared" si="1"/>
        <v>0.9473076923076923</v>
      </c>
    </row>
    <row r="90" spans="1:9" ht="27" customHeight="1" x14ac:dyDescent="0.25">
      <c r="A90" s="25" t="s">
        <v>113</v>
      </c>
      <c r="B90" s="25" t="s">
        <v>113</v>
      </c>
      <c r="C90" s="25" t="s">
        <v>113</v>
      </c>
      <c r="D90" s="25" t="s">
        <v>415</v>
      </c>
      <c r="E90" s="25" t="s">
        <v>303</v>
      </c>
      <c r="F90" s="25" t="s">
        <v>416</v>
      </c>
      <c r="G90" s="27">
        <v>80000</v>
      </c>
      <c r="H90" s="27">
        <v>184034.39</v>
      </c>
      <c r="I90" s="10">
        <f t="shared" si="1"/>
        <v>2.3004298750000003</v>
      </c>
    </row>
    <row r="91" spans="1:9" ht="14.25" customHeight="1" x14ac:dyDescent="0.25">
      <c r="A91" s="25" t="s">
        <v>113</v>
      </c>
      <c r="B91" s="25" t="s">
        <v>113</v>
      </c>
      <c r="C91" s="25" t="s">
        <v>113</v>
      </c>
      <c r="D91" s="25" t="s">
        <v>348</v>
      </c>
      <c r="E91" s="25" t="s">
        <v>303</v>
      </c>
      <c r="F91" s="25" t="s">
        <v>349</v>
      </c>
      <c r="G91" s="27">
        <v>3000</v>
      </c>
      <c r="H91" s="27">
        <v>0</v>
      </c>
      <c r="I91" s="10">
        <f t="shared" si="1"/>
        <v>0</v>
      </c>
    </row>
    <row r="92" spans="1:9" ht="14.25" customHeight="1" x14ac:dyDescent="0.25">
      <c r="A92" s="25" t="s">
        <v>113</v>
      </c>
      <c r="B92" s="25" t="s">
        <v>113</v>
      </c>
      <c r="C92" s="25" t="s">
        <v>113</v>
      </c>
      <c r="D92" s="25" t="s">
        <v>305</v>
      </c>
      <c r="E92" s="25" t="s">
        <v>303</v>
      </c>
      <c r="F92" s="25" t="s">
        <v>306</v>
      </c>
      <c r="G92" s="27">
        <v>0</v>
      </c>
      <c r="H92" s="27">
        <v>1.31</v>
      </c>
      <c r="I92" s="10">
        <f t="shared" si="1"/>
        <v>0</v>
      </c>
    </row>
    <row r="93" spans="1:9" ht="14.25" customHeight="1" x14ac:dyDescent="0.25">
      <c r="A93" s="7"/>
      <c r="B93" s="7" t="s">
        <v>417</v>
      </c>
      <c r="C93" s="7"/>
      <c r="D93" s="7"/>
      <c r="E93" s="7"/>
      <c r="F93" s="7" t="s">
        <v>418</v>
      </c>
      <c r="G93" s="29">
        <v>8476186</v>
      </c>
      <c r="H93" s="29">
        <v>8476186</v>
      </c>
      <c r="I93" s="10">
        <f t="shared" si="1"/>
        <v>1</v>
      </c>
    </row>
    <row r="94" spans="1:9" ht="14.25" customHeight="1" x14ac:dyDescent="0.25">
      <c r="A94" s="25" t="s">
        <v>113</v>
      </c>
      <c r="B94" s="25" t="s">
        <v>113</v>
      </c>
      <c r="C94" s="25" t="s">
        <v>113</v>
      </c>
      <c r="D94" s="25" t="s">
        <v>419</v>
      </c>
      <c r="E94" s="25" t="s">
        <v>303</v>
      </c>
      <c r="F94" s="25" t="s">
        <v>384</v>
      </c>
      <c r="G94" s="27">
        <v>8448676</v>
      </c>
      <c r="H94" s="27">
        <v>8448676</v>
      </c>
      <c r="I94" s="10">
        <f t="shared" si="1"/>
        <v>1</v>
      </c>
    </row>
    <row r="95" spans="1:9" ht="14.25" customHeight="1" x14ac:dyDescent="0.25">
      <c r="A95" s="25" t="s">
        <v>113</v>
      </c>
      <c r="B95" s="25" t="s">
        <v>113</v>
      </c>
      <c r="C95" s="25" t="s">
        <v>113</v>
      </c>
      <c r="D95" s="25" t="s">
        <v>420</v>
      </c>
      <c r="E95" s="25" t="s">
        <v>303</v>
      </c>
      <c r="F95" s="25" t="s">
        <v>421</v>
      </c>
      <c r="G95" s="27">
        <v>27510</v>
      </c>
      <c r="H95" s="27">
        <v>27510</v>
      </c>
      <c r="I95" s="10">
        <f t="shared" si="1"/>
        <v>1</v>
      </c>
    </row>
    <row r="96" spans="1:9" ht="27" customHeight="1" x14ac:dyDescent="0.25">
      <c r="A96" s="3" t="s">
        <v>422</v>
      </c>
      <c r="B96" s="3"/>
      <c r="C96" s="3"/>
      <c r="D96" s="3"/>
      <c r="E96" s="3"/>
      <c r="F96" s="3" t="s">
        <v>423</v>
      </c>
      <c r="G96" s="23">
        <v>27587379.440000001</v>
      </c>
      <c r="H96" s="23">
        <v>28012088.789999999</v>
      </c>
      <c r="I96" s="5">
        <f t="shared" si="1"/>
        <v>1.0153950595751111</v>
      </c>
    </row>
    <row r="97" spans="1:9" ht="14.25" customHeight="1" x14ac:dyDescent="0.25">
      <c r="A97" s="7"/>
      <c r="B97" s="7" t="s">
        <v>424</v>
      </c>
      <c r="C97" s="7"/>
      <c r="D97" s="7"/>
      <c r="E97" s="7"/>
      <c r="F97" s="7" t="s">
        <v>425</v>
      </c>
      <c r="G97" s="29">
        <v>9215809</v>
      </c>
      <c r="H97" s="29">
        <v>9215809</v>
      </c>
      <c r="I97" s="10">
        <f t="shared" si="1"/>
        <v>1</v>
      </c>
    </row>
    <row r="98" spans="1:9" ht="14.25" customHeight="1" x14ac:dyDescent="0.25">
      <c r="A98" s="25" t="s">
        <v>113</v>
      </c>
      <c r="B98" s="25" t="s">
        <v>113</v>
      </c>
      <c r="C98" s="25" t="s">
        <v>113</v>
      </c>
      <c r="D98" s="25" t="s">
        <v>426</v>
      </c>
      <c r="E98" s="25" t="s">
        <v>303</v>
      </c>
      <c r="F98" s="25" t="s">
        <v>427</v>
      </c>
      <c r="G98" s="27">
        <v>9215809</v>
      </c>
      <c r="H98" s="27">
        <v>9215809</v>
      </c>
      <c r="I98" s="10">
        <f t="shared" si="1"/>
        <v>1</v>
      </c>
    </row>
    <row r="99" spans="1:9" ht="14.25" customHeight="1" x14ac:dyDescent="0.25">
      <c r="A99" s="7"/>
      <c r="B99" s="7" t="s">
        <v>428</v>
      </c>
      <c r="C99" s="7"/>
      <c r="D99" s="7"/>
      <c r="E99" s="7"/>
      <c r="F99" s="7" t="s">
        <v>429</v>
      </c>
      <c r="G99" s="29">
        <v>638793</v>
      </c>
      <c r="H99" s="29">
        <v>638793</v>
      </c>
      <c r="I99" s="10">
        <f t="shared" si="1"/>
        <v>1</v>
      </c>
    </row>
    <row r="100" spans="1:9" ht="14.25" customHeight="1" x14ac:dyDescent="0.25">
      <c r="A100" s="25" t="s">
        <v>113</v>
      </c>
      <c r="B100" s="25" t="s">
        <v>113</v>
      </c>
      <c r="C100" s="25" t="s">
        <v>113</v>
      </c>
      <c r="D100" s="25" t="s">
        <v>430</v>
      </c>
      <c r="E100" s="25" t="s">
        <v>303</v>
      </c>
      <c r="F100" s="25" t="s">
        <v>431</v>
      </c>
      <c r="G100" s="27">
        <v>638793</v>
      </c>
      <c r="H100" s="27">
        <v>638793</v>
      </c>
      <c r="I100" s="10">
        <f t="shared" si="1"/>
        <v>1</v>
      </c>
    </row>
    <row r="101" spans="1:9" ht="14.25" customHeight="1" x14ac:dyDescent="0.25">
      <c r="A101" s="7"/>
      <c r="B101" s="7" t="s">
        <v>432</v>
      </c>
      <c r="C101" s="7"/>
      <c r="D101" s="7"/>
      <c r="E101" s="7"/>
      <c r="F101" s="7" t="s">
        <v>433</v>
      </c>
      <c r="G101" s="29">
        <v>417203</v>
      </c>
      <c r="H101" s="29">
        <v>417203</v>
      </c>
      <c r="I101" s="10">
        <f t="shared" si="1"/>
        <v>1</v>
      </c>
    </row>
    <row r="102" spans="1:9" ht="14.25" customHeight="1" x14ac:dyDescent="0.25">
      <c r="A102" s="25" t="s">
        <v>113</v>
      </c>
      <c r="B102" s="25" t="s">
        <v>113</v>
      </c>
      <c r="C102" s="25" t="s">
        <v>113</v>
      </c>
      <c r="D102" s="25" t="s">
        <v>426</v>
      </c>
      <c r="E102" s="25" t="s">
        <v>303</v>
      </c>
      <c r="F102" s="25" t="s">
        <v>427</v>
      </c>
      <c r="G102" s="27">
        <v>417203</v>
      </c>
      <c r="H102" s="27">
        <v>417203</v>
      </c>
      <c r="I102" s="10">
        <f t="shared" si="1"/>
        <v>1</v>
      </c>
    </row>
    <row r="103" spans="1:9" ht="14.25" customHeight="1" x14ac:dyDescent="0.25">
      <c r="A103" s="7"/>
      <c r="B103" s="7" t="s">
        <v>434</v>
      </c>
      <c r="C103" s="7"/>
      <c r="D103" s="7"/>
      <c r="E103" s="7"/>
      <c r="F103" s="7" t="s">
        <v>435</v>
      </c>
      <c r="G103" s="29">
        <v>6816662</v>
      </c>
      <c r="H103" s="29">
        <v>6816662</v>
      </c>
      <c r="I103" s="10">
        <f t="shared" si="1"/>
        <v>1</v>
      </c>
    </row>
    <row r="104" spans="1:9" ht="14.25" customHeight="1" x14ac:dyDescent="0.25">
      <c r="A104" s="25" t="s">
        <v>113</v>
      </c>
      <c r="B104" s="25" t="s">
        <v>113</v>
      </c>
      <c r="C104" s="25" t="s">
        <v>113</v>
      </c>
      <c r="D104" s="25" t="s">
        <v>426</v>
      </c>
      <c r="E104" s="25" t="s">
        <v>303</v>
      </c>
      <c r="F104" s="25" t="s">
        <v>427</v>
      </c>
      <c r="G104" s="27">
        <v>6816662</v>
      </c>
      <c r="H104" s="27">
        <v>6816662</v>
      </c>
      <c r="I104" s="10">
        <f t="shared" si="1"/>
        <v>1</v>
      </c>
    </row>
    <row r="105" spans="1:9" ht="27" customHeight="1" x14ac:dyDescent="0.25">
      <c r="A105" s="7"/>
      <c r="B105" s="7" t="s">
        <v>436</v>
      </c>
      <c r="C105" s="7"/>
      <c r="D105" s="7"/>
      <c r="E105" s="7"/>
      <c r="F105" s="7" t="s">
        <v>437</v>
      </c>
      <c r="G105" s="29">
        <v>37453</v>
      </c>
      <c r="H105" s="29">
        <v>72541.19</v>
      </c>
      <c r="I105" s="10">
        <f t="shared" si="1"/>
        <v>1.9368592636103918</v>
      </c>
    </row>
    <row r="106" spans="1:9" ht="27" customHeight="1" x14ac:dyDescent="0.25">
      <c r="A106" s="25" t="s">
        <v>113</v>
      </c>
      <c r="B106" s="25" t="s">
        <v>113</v>
      </c>
      <c r="C106" s="25" t="s">
        <v>113</v>
      </c>
      <c r="D106" s="25" t="s">
        <v>438</v>
      </c>
      <c r="E106" s="25" t="s">
        <v>303</v>
      </c>
      <c r="F106" s="25" t="s">
        <v>439</v>
      </c>
      <c r="G106" s="27">
        <v>0</v>
      </c>
      <c r="H106" s="27">
        <v>0</v>
      </c>
      <c r="I106" s="10">
        <f t="shared" si="1"/>
        <v>0</v>
      </c>
    </row>
    <row r="107" spans="1:9" ht="27" customHeight="1" x14ac:dyDescent="0.25">
      <c r="A107" s="25" t="s">
        <v>113</v>
      </c>
      <c r="B107" s="25" t="s">
        <v>113</v>
      </c>
      <c r="C107" s="25" t="s">
        <v>113</v>
      </c>
      <c r="D107" s="25" t="s">
        <v>305</v>
      </c>
      <c r="E107" s="25" t="s">
        <v>303</v>
      </c>
      <c r="F107" s="25" t="s">
        <v>306</v>
      </c>
      <c r="G107" s="27">
        <v>30000</v>
      </c>
      <c r="H107" s="27">
        <v>36285.19</v>
      </c>
      <c r="I107" s="10">
        <f t="shared" si="1"/>
        <v>1.2095063333333333</v>
      </c>
    </row>
    <row r="108" spans="1:9" ht="14.25" customHeight="1" x14ac:dyDescent="0.25">
      <c r="A108" s="25" t="s">
        <v>113</v>
      </c>
      <c r="B108" s="25" t="s">
        <v>113</v>
      </c>
      <c r="C108" s="25" t="s">
        <v>113</v>
      </c>
      <c r="D108" s="25" t="s">
        <v>440</v>
      </c>
      <c r="E108" s="25" t="s">
        <v>303</v>
      </c>
      <c r="F108" s="25" t="s">
        <v>441</v>
      </c>
      <c r="G108" s="27">
        <v>0</v>
      </c>
      <c r="H108" s="27">
        <v>28803</v>
      </c>
      <c r="I108" s="10">
        <f t="shared" si="1"/>
        <v>0</v>
      </c>
    </row>
    <row r="109" spans="1:9" ht="14.25" customHeight="1" x14ac:dyDescent="0.25">
      <c r="A109" s="25" t="s">
        <v>113</v>
      </c>
      <c r="B109" s="25" t="s">
        <v>113</v>
      </c>
      <c r="C109" s="25" t="s">
        <v>113</v>
      </c>
      <c r="D109" s="25" t="s">
        <v>363</v>
      </c>
      <c r="E109" s="25" t="s">
        <v>303</v>
      </c>
      <c r="F109" s="25" t="s">
        <v>364</v>
      </c>
      <c r="G109" s="27">
        <v>0</v>
      </c>
      <c r="H109" s="27">
        <v>0</v>
      </c>
      <c r="I109" s="10">
        <f t="shared" si="1"/>
        <v>0</v>
      </c>
    </row>
    <row r="110" spans="1:9" ht="27" customHeight="1" x14ac:dyDescent="0.25">
      <c r="A110" s="25" t="s">
        <v>113</v>
      </c>
      <c r="B110" s="25" t="s">
        <v>113</v>
      </c>
      <c r="C110" s="25" t="s">
        <v>113</v>
      </c>
      <c r="D110" s="25" t="s">
        <v>442</v>
      </c>
      <c r="E110" s="25" t="s">
        <v>303</v>
      </c>
      <c r="F110" s="25" t="s">
        <v>443</v>
      </c>
      <c r="G110" s="27">
        <v>7453</v>
      </c>
      <c r="H110" s="27">
        <v>7453</v>
      </c>
      <c r="I110" s="10">
        <f t="shared" si="1"/>
        <v>1</v>
      </c>
    </row>
    <row r="111" spans="1:9" ht="27" customHeight="1" x14ac:dyDescent="0.25">
      <c r="A111" s="7"/>
      <c r="B111" s="7" t="s">
        <v>444</v>
      </c>
      <c r="C111" s="7"/>
      <c r="D111" s="7"/>
      <c r="E111" s="7"/>
      <c r="F111" s="7" t="s">
        <v>445</v>
      </c>
      <c r="G111" s="29">
        <v>10448318.439999999</v>
      </c>
      <c r="H111" s="29">
        <v>10448307.939999999</v>
      </c>
      <c r="I111" s="10">
        <f t="shared" si="1"/>
        <v>0.99999899505360024</v>
      </c>
    </row>
    <row r="112" spans="1:9" ht="27" customHeight="1" x14ac:dyDescent="0.25">
      <c r="A112" s="25" t="s">
        <v>113</v>
      </c>
      <c r="B112" s="25" t="s">
        <v>113</v>
      </c>
      <c r="C112" s="25" t="s">
        <v>113</v>
      </c>
      <c r="D112" s="25" t="s">
        <v>442</v>
      </c>
      <c r="E112" s="25" t="s">
        <v>303</v>
      </c>
      <c r="F112" s="25" t="s">
        <v>443</v>
      </c>
      <c r="G112" s="27">
        <v>11259</v>
      </c>
      <c r="H112" s="27">
        <v>11248.5</v>
      </c>
      <c r="I112" s="10">
        <f t="shared" si="1"/>
        <v>0.99906741273647748</v>
      </c>
    </row>
    <row r="113" spans="1:9" ht="39.950000000000003" customHeight="1" x14ac:dyDescent="0.25">
      <c r="A113" s="25" t="s">
        <v>113</v>
      </c>
      <c r="B113" s="25" t="s">
        <v>113</v>
      </c>
      <c r="C113" s="25" t="s">
        <v>113</v>
      </c>
      <c r="D113" s="25" t="s">
        <v>446</v>
      </c>
      <c r="E113" s="25" t="s">
        <v>303</v>
      </c>
      <c r="F113" s="25" t="s">
        <v>447</v>
      </c>
      <c r="G113" s="27">
        <v>1198455.8400000001</v>
      </c>
      <c r="H113" s="27">
        <v>1198455.8400000001</v>
      </c>
      <c r="I113" s="10">
        <f t="shared" si="1"/>
        <v>1</v>
      </c>
    </row>
    <row r="114" spans="1:9" ht="27" customHeight="1" x14ac:dyDescent="0.25">
      <c r="A114" s="25" t="s">
        <v>113</v>
      </c>
      <c r="B114" s="25" t="s">
        <v>113</v>
      </c>
      <c r="C114" s="25" t="s">
        <v>113</v>
      </c>
      <c r="D114" s="25" t="s">
        <v>448</v>
      </c>
      <c r="E114" s="25" t="s">
        <v>303</v>
      </c>
      <c r="F114" s="25" t="s">
        <v>449</v>
      </c>
      <c r="G114" s="27">
        <v>9238603.5999999996</v>
      </c>
      <c r="H114" s="27">
        <v>9238603.5999999996</v>
      </c>
      <c r="I114" s="10">
        <f t="shared" si="1"/>
        <v>1</v>
      </c>
    </row>
    <row r="115" spans="1:9" ht="14.25" customHeight="1" x14ac:dyDescent="0.25">
      <c r="A115" s="7"/>
      <c r="B115" s="7" t="s">
        <v>450</v>
      </c>
      <c r="C115" s="7"/>
      <c r="D115" s="7"/>
      <c r="E115" s="7"/>
      <c r="F115" s="7" t="s">
        <v>451</v>
      </c>
      <c r="G115" s="29">
        <v>13141</v>
      </c>
      <c r="H115" s="29">
        <v>13141</v>
      </c>
      <c r="I115" s="10">
        <f t="shared" si="1"/>
        <v>1</v>
      </c>
    </row>
    <row r="116" spans="1:9" ht="14.25" customHeight="1" x14ac:dyDescent="0.25">
      <c r="A116" s="25" t="s">
        <v>113</v>
      </c>
      <c r="B116" s="25" t="s">
        <v>113</v>
      </c>
      <c r="C116" s="25" t="s">
        <v>113</v>
      </c>
      <c r="D116" s="25" t="s">
        <v>426</v>
      </c>
      <c r="E116" s="25" t="s">
        <v>303</v>
      </c>
      <c r="F116" s="25" t="s">
        <v>427</v>
      </c>
      <c r="G116" s="27">
        <v>13141</v>
      </c>
      <c r="H116" s="27">
        <v>13141</v>
      </c>
      <c r="I116" s="10">
        <f t="shared" si="1"/>
        <v>1</v>
      </c>
    </row>
    <row r="117" spans="1:9" ht="27" customHeight="1" x14ac:dyDescent="0.25">
      <c r="A117" s="7"/>
      <c r="B117" s="7" t="s">
        <v>452</v>
      </c>
      <c r="C117" s="7"/>
      <c r="D117" s="7"/>
      <c r="E117" s="7"/>
      <c r="F117" s="7" t="s">
        <v>453</v>
      </c>
      <c r="G117" s="29">
        <v>0</v>
      </c>
      <c r="H117" s="29">
        <v>389631.66</v>
      </c>
      <c r="I117" s="10">
        <f t="shared" si="1"/>
        <v>0</v>
      </c>
    </row>
    <row r="118" spans="1:9" ht="52.9" customHeight="1" x14ac:dyDescent="0.25">
      <c r="A118" s="25" t="s">
        <v>113</v>
      </c>
      <c r="B118" s="25" t="s">
        <v>113</v>
      </c>
      <c r="C118" s="25" t="s">
        <v>113</v>
      </c>
      <c r="D118" s="25" t="s">
        <v>298</v>
      </c>
      <c r="E118" s="25" t="s">
        <v>111</v>
      </c>
      <c r="F118" s="25" t="s">
        <v>299</v>
      </c>
      <c r="G118" s="27">
        <v>0</v>
      </c>
      <c r="H118" s="27">
        <v>389631.66</v>
      </c>
      <c r="I118" s="10">
        <f t="shared" si="1"/>
        <v>0</v>
      </c>
    </row>
    <row r="119" spans="1:9" ht="27" customHeight="1" x14ac:dyDescent="0.25">
      <c r="A119" s="3" t="s">
        <v>454</v>
      </c>
      <c r="B119" s="3"/>
      <c r="C119" s="3"/>
      <c r="D119" s="3"/>
      <c r="E119" s="3"/>
      <c r="F119" s="3" t="s">
        <v>455</v>
      </c>
      <c r="G119" s="23">
        <v>3179008.79</v>
      </c>
      <c r="H119" s="23">
        <v>2398380.0299999998</v>
      </c>
      <c r="I119" s="5">
        <f t="shared" si="1"/>
        <v>0.75444271734775536</v>
      </c>
    </row>
    <row r="120" spans="1:9" ht="27" customHeight="1" x14ac:dyDescent="0.25">
      <c r="A120" s="7"/>
      <c r="B120" s="7" t="s">
        <v>456</v>
      </c>
      <c r="C120" s="7"/>
      <c r="D120" s="7"/>
      <c r="E120" s="7"/>
      <c r="F120" s="7" t="s">
        <v>457</v>
      </c>
      <c r="G120" s="29">
        <v>61940</v>
      </c>
      <c r="H120" s="29">
        <v>61909.29</v>
      </c>
      <c r="I120" s="10">
        <f t="shared" si="1"/>
        <v>0.99950419761059095</v>
      </c>
    </row>
    <row r="121" spans="1:9" ht="14.25" customHeight="1" x14ac:dyDescent="0.25">
      <c r="A121" s="25" t="s">
        <v>113</v>
      </c>
      <c r="B121" s="25" t="s">
        <v>113</v>
      </c>
      <c r="C121" s="25" t="s">
        <v>113</v>
      </c>
      <c r="D121" s="25" t="s">
        <v>305</v>
      </c>
      <c r="E121" s="25" t="s">
        <v>303</v>
      </c>
      <c r="F121" s="25" t="s">
        <v>306</v>
      </c>
      <c r="G121" s="27">
        <v>100</v>
      </c>
      <c r="H121" s="27">
        <v>39.07</v>
      </c>
      <c r="I121" s="10">
        <f t="shared" si="1"/>
        <v>0.39069999999999999</v>
      </c>
    </row>
    <row r="122" spans="1:9" ht="14.25" customHeight="1" x14ac:dyDescent="0.25">
      <c r="A122" s="25" t="s">
        <v>113</v>
      </c>
      <c r="B122" s="25" t="s">
        <v>113</v>
      </c>
      <c r="C122" s="25" t="s">
        <v>113</v>
      </c>
      <c r="D122" s="25" t="s">
        <v>363</v>
      </c>
      <c r="E122" s="25" t="s">
        <v>303</v>
      </c>
      <c r="F122" s="25" t="s">
        <v>364</v>
      </c>
      <c r="G122" s="27">
        <v>200</v>
      </c>
      <c r="H122" s="27">
        <v>200</v>
      </c>
      <c r="I122" s="10">
        <f t="shared" si="1"/>
        <v>1</v>
      </c>
    </row>
    <row r="123" spans="1:9" ht="27" customHeight="1" x14ac:dyDescent="0.25">
      <c r="A123" s="25" t="s">
        <v>113</v>
      </c>
      <c r="B123" s="25" t="s">
        <v>113</v>
      </c>
      <c r="C123" s="25" t="s">
        <v>113</v>
      </c>
      <c r="D123" s="25" t="s">
        <v>338</v>
      </c>
      <c r="E123" s="25" t="s">
        <v>303</v>
      </c>
      <c r="F123" s="25" t="s">
        <v>339</v>
      </c>
      <c r="G123" s="27">
        <v>1640</v>
      </c>
      <c r="H123" s="27">
        <v>1670.22</v>
      </c>
      <c r="I123" s="10">
        <f t="shared" si="1"/>
        <v>1.0184268292682928</v>
      </c>
    </row>
    <row r="124" spans="1:9" ht="39.950000000000003" customHeight="1" x14ac:dyDescent="0.25">
      <c r="A124" s="25" t="s">
        <v>113</v>
      </c>
      <c r="B124" s="25" t="s">
        <v>113</v>
      </c>
      <c r="C124" s="25" t="s">
        <v>113</v>
      </c>
      <c r="D124" s="25" t="s">
        <v>458</v>
      </c>
      <c r="E124" s="25" t="s">
        <v>303</v>
      </c>
      <c r="F124" s="25" t="s">
        <v>459</v>
      </c>
      <c r="G124" s="27">
        <v>60000</v>
      </c>
      <c r="H124" s="27">
        <v>60000</v>
      </c>
      <c r="I124" s="10">
        <f t="shared" si="1"/>
        <v>1</v>
      </c>
    </row>
    <row r="125" spans="1:9" ht="27" customHeight="1" x14ac:dyDescent="0.25">
      <c r="A125" s="7"/>
      <c r="B125" s="7" t="s">
        <v>460</v>
      </c>
      <c r="C125" s="7"/>
      <c r="D125" s="7"/>
      <c r="E125" s="7"/>
      <c r="F125" s="7" t="s">
        <v>461</v>
      </c>
      <c r="G125" s="29">
        <v>273007</v>
      </c>
      <c r="H125" s="29">
        <v>371370.25</v>
      </c>
      <c r="I125" s="10">
        <f t="shared" si="1"/>
        <v>1.3602957067034911</v>
      </c>
    </row>
    <row r="126" spans="1:9" ht="27" customHeight="1" x14ac:dyDescent="0.25">
      <c r="A126" s="25" t="s">
        <v>113</v>
      </c>
      <c r="B126" s="25" t="s">
        <v>113</v>
      </c>
      <c r="C126" s="25" t="s">
        <v>113</v>
      </c>
      <c r="D126" s="25" t="s">
        <v>462</v>
      </c>
      <c r="E126" s="25" t="s">
        <v>303</v>
      </c>
      <c r="F126" s="25" t="s">
        <v>463</v>
      </c>
      <c r="G126" s="27">
        <v>3800</v>
      </c>
      <c r="H126" s="27">
        <v>5895.76</v>
      </c>
      <c r="I126" s="10">
        <f t="shared" si="1"/>
        <v>1.5515157894736842</v>
      </c>
    </row>
    <row r="127" spans="1:9" ht="27" customHeight="1" x14ac:dyDescent="0.25">
      <c r="A127" s="25" t="s">
        <v>113</v>
      </c>
      <c r="B127" s="25" t="s">
        <v>113</v>
      </c>
      <c r="C127" s="25" t="s">
        <v>113</v>
      </c>
      <c r="D127" s="25" t="s">
        <v>464</v>
      </c>
      <c r="E127" s="25" t="s">
        <v>303</v>
      </c>
      <c r="F127" s="25" t="s">
        <v>465</v>
      </c>
      <c r="G127" s="27">
        <v>20610</v>
      </c>
      <c r="H127" s="27">
        <v>24085.8</v>
      </c>
      <c r="I127" s="10">
        <f t="shared" si="1"/>
        <v>1.1686462882096069</v>
      </c>
    </row>
    <row r="128" spans="1:9" ht="27" customHeight="1" x14ac:dyDescent="0.25">
      <c r="A128" s="25" t="s">
        <v>113</v>
      </c>
      <c r="B128" s="25" t="s">
        <v>113</v>
      </c>
      <c r="C128" s="25" t="s">
        <v>113</v>
      </c>
      <c r="D128" s="25" t="s">
        <v>466</v>
      </c>
      <c r="E128" s="25" t="s">
        <v>303</v>
      </c>
      <c r="F128" s="25" t="s">
        <v>467</v>
      </c>
      <c r="G128" s="27">
        <v>178597</v>
      </c>
      <c r="H128" s="27">
        <v>177287.3</v>
      </c>
      <c r="I128" s="10">
        <f t="shared" si="1"/>
        <v>0.99266673012424611</v>
      </c>
    </row>
    <row r="129" spans="1:9" ht="27" customHeight="1" x14ac:dyDescent="0.25">
      <c r="A129" s="25" t="s">
        <v>113</v>
      </c>
      <c r="B129" s="25" t="s">
        <v>113</v>
      </c>
      <c r="C129" s="25" t="s">
        <v>113</v>
      </c>
      <c r="D129" s="25" t="s">
        <v>468</v>
      </c>
      <c r="E129" s="25" t="s">
        <v>303</v>
      </c>
      <c r="F129" s="25" t="s">
        <v>469</v>
      </c>
      <c r="G129" s="27">
        <v>70000</v>
      </c>
      <c r="H129" s="27">
        <v>164101.39000000001</v>
      </c>
      <c r="I129" s="10">
        <f t="shared" si="1"/>
        <v>2.3443055714285714</v>
      </c>
    </row>
    <row r="130" spans="1:9" ht="27" customHeight="1" x14ac:dyDescent="0.25">
      <c r="A130" s="7"/>
      <c r="B130" s="7" t="s">
        <v>470</v>
      </c>
      <c r="C130" s="7"/>
      <c r="D130" s="7"/>
      <c r="E130" s="7"/>
      <c r="F130" s="7" t="s">
        <v>471</v>
      </c>
      <c r="G130" s="29">
        <v>1933454.4</v>
      </c>
      <c r="H130" s="29">
        <v>680105.26</v>
      </c>
      <c r="I130" s="10">
        <f t="shared" ref="I130:I193" si="2">IF($G130=0,0,$H130/$G130)</f>
        <v>0.35175655552052326</v>
      </c>
    </row>
    <row r="131" spans="1:9" ht="27" customHeight="1" x14ac:dyDescent="0.25">
      <c r="A131" s="25" t="s">
        <v>113</v>
      </c>
      <c r="B131" s="25" t="s">
        <v>113</v>
      </c>
      <c r="C131" s="25" t="s">
        <v>113</v>
      </c>
      <c r="D131" s="25" t="s">
        <v>462</v>
      </c>
      <c r="E131" s="25" t="s">
        <v>303</v>
      </c>
      <c r="F131" s="25" t="s">
        <v>463</v>
      </c>
      <c r="G131" s="27">
        <v>37250</v>
      </c>
      <c r="H131" s="27">
        <v>32674.639999999999</v>
      </c>
      <c r="I131" s="10">
        <f t="shared" si="2"/>
        <v>0.87717154362416105</v>
      </c>
    </row>
    <row r="132" spans="1:9" ht="27" customHeight="1" x14ac:dyDescent="0.25">
      <c r="A132" s="25" t="s">
        <v>113</v>
      </c>
      <c r="B132" s="25" t="s">
        <v>113</v>
      </c>
      <c r="C132" s="25" t="s">
        <v>113</v>
      </c>
      <c r="D132" s="25" t="s">
        <v>464</v>
      </c>
      <c r="E132" s="25" t="s">
        <v>303</v>
      </c>
      <c r="F132" s="25" t="s">
        <v>465</v>
      </c>
      <c r="G132" s="27">
        <v>190000</v>
      </c>
      <c r="H132" s="27">
        <v>178856.3</v>
      </c>
      <c r="I132" s="10">
        <f t="shared" si="2"/>
        <v>0.94134894736842101</v>
      </c>
    </row>
    <row r="133" spans="1:9" ht="14.25" customHeight="1" x14ac:dyDescent="0.25">
      <c r="A133" s="25" t="s">
        <v>113</v>
      </c>
      <c r="B133" s="25" t="s">
        <v>113</v>
      </c>
      <c r="C133" s="25" t="s">
        <v>113</v>
      </c>
      <c r="D133" s="25" t="s">
        <v>321</v>
      </c>
      <c r="E133" s="25" t="s">
        <v>303</v>
      </c>
      <c r="F133" s="25" t="s">
        <v>322</v>
      </c>
      <c r="G133" s="27">
        <v>24000</v>
      </c>
      <c r="H133" s="27">
        <v>0</v>
      </c>
      <c r="I133" s="10">
        <f t="shared" si="2"/>
        <v>0</v>
      </c>
    </row>
    <row r="134" spans="1:9" ht="14.25" customHeight="1" x14ac:dyDescent="0.25">
      <c r="A134" s="25" t="s">
        <v>113</v>
      </c>
      <c r="B134" s="25" t="s">
        <v>113</v>
      </c>
      <c r="C134" s="25" t="s">
        <v>113</v>
      </c>
      <c r="D134" s="25" t="s">
        <v>352</v>
      </c>
      <c r="E134" s="25" t="s">
        <v>303</v>
      </c>
      <c r="F134" s="25" t="s">
        <v>353</v>
      </c>
      <c r="G134" s="27">
        <v>0</v>
      </c>
      <c r="H134" s="27">
        <v>1505.52</v>
      </c>
      <c r="I134" s="10">
        <f t="shared" si="2"/>
        <v>0</v>
      </c>
    </row>
    <row r="135" spans="1:9" ht="14.25" customHeight="1" x14ac:dyDescent="0.25">
      <c r="A135" s="25" t="s">
        <v>113</v>
      </c>
      <c r="B135" s="25" t="s">
        <v>113</v>
      </c>
      <c r="C135" s="25" t="s">
        <v>113</v>
      </c>
      <c r="D135" s="25" t="s">
        <v>305</v>
      </c>
      <c r="E135" s="25" t="s">
        <v>303</v>
      </c>
      <c r="F135" s="25" t="s">
        <v>306</v>
      </c>
      <c r="G135" s="27">
        <v>0</v>
      </c>
      <c r="H135" s="27">
        <v>67.8</v>
      </c>
      <c r="I135" s="10">
        <f t="shared" si="2"/>
        <v>0</v>
      </c>
    </row>
    <row r="136" spans="1:9" ht="27" customHeight="1" x14ac:dyDescent="0.25">
      <c r="A136" s="25" t="s">
        <v>113</v>
      </c>
      <c r="B136" s="25" t="s">
        <v>113</v>
      </c>
      <c r="C136" s="25" t="s">
        <v>113</v>
      </c>
      <c r="D136" s="25" t="s">
        <v>338</v>
      </c>
      <c r="E136" s="25" t="s">
        <v>303</v>
      </c>
      <c r="F136" s="25" t="s">
        <v>339</v>
      </c>
      <c r="G136" s="27">
        <v>2750</v>
      </c>
      <c r="H136" s="27">
        <v>2650.2</v>
      </c>
      <c r="I136" s="10">
        <f t="shared" si="2"/>
        <v>0.96370909090909085</v>
      </c>
    </row>
    <row r="137" spans="1:9" ht="27" customHeight="1" x14ac:dyDescent="0.25">
      <c r="A137" s="25" t="s">
        <v>113</v>
      </c>
      <c r="B137" s="25" t="s">
        <v>113</v>
      </c>
      <c r="C137" s="25" t="s">
        <v>113</v>
      </c>
      <c r="D137" s="25" t="s">
        <v>466</v>
      </c>
      <c r="E137" s="25" t="s">
        <v>303</v>
      </c>
      <c r="F137" s="25" t="s">
        <v>467</v>
      </c>
      <c r="G137" s="27">
        <v>472288</v>
      </c>
      <c r="H137" s="27">
        <v>464350.8</v>
      </c>
      <c r="I137" s="10">
        <f t="shared" si="2"/>
        <v>0.98319415272037403</v>
      </c>
    </row>
    <row r="138" spans="1:9" ht="39.950000000000003" customHeight="1" x14ac:dyDescent="0.25">
      <c r="A138" s="25" t="s">
        <v>113</v>
      </c>
      <c r="B138" s="25" t="s">
        <v>113</v>
      </c>
      <c r="C138" s="25" t="s">
        <v>113</v>
      </c>
      <c r="D138" s="25" t="s">
        <v>365</v>
      </c>
      <c r="E138" s="25" t="s">
        <v>303</v>
      </c>
      <c r="F138" s="25" t="s">
        <v>366</v>
      </c>
      <c r="G138" s="27">
        <v>1207166.3999999999</v>
      </c>
      <c r="H138" s="27">
        <v>0</v>
      </c>
      <c r="I138" s="10">
        <f t="shared" si="2"/>
        <v>0</v>
      </c>
    </row>
    <row r="139" spans="1:9" ht="27" customHeight="1" x14ac:dyDescent="0.25">
      <c r="A139" s="7"/>
      <c r="B139" s="7" t="s">
        <v>472</v>
      </c>
      <c r="C139" s="7"/>
      <c r="D139" s="7"/>
      <c r="E139" s="7"/>
      <c r="F139" s="7" t="s">
        <v>473</v>
      </c>
      <c r="G139" s="29">
        <v>271008</v>
      </c>
      <c r="H139" s="29">
        <v>246716</v>
      </c>
      <c r="I139" s="10">
        <f t="shared" si="2"/>
        <v>0.91036426968945561</v>
      </c>
    </row>
    <row r="140" spans="1:9" ht="27" customHeight="1" x14ac:dyDescent="0.25">
      <c r="A140" s="25" t="s">
        <v>113</v>
      </c>
      <c r="B140" s="25" t="s">
        <v>113</v>
      </c>
      <c r="C140" s="25" t="s">
        <v>113</v>
      </c>
      <c r="D140" s="25" t="s">
        <v>321</v>
      </c>
      <c r="E140" s="25" t="s">
        <v>303</v>
      </c>
      <c r="F140" s="25" t="s">
        <v>322</v>
      </c>
      <c r="G140" s="27">
        <v>260925</v>
      </c>
      <c r="H140" s="27">
        <v>238379</v>
      </c>
      <c r="I140" s="10">
        <f t="shared" si="2"/>
        <v>0.91359202836064002</v>
      </c>
    </row>
    <row r="141" spans="1:9" ht="27" customHeight="1" x14ac:dyDescent="0.25">
      <c r="A141" s="25" t="s">
        <v>113</v>
      </c>
      <c r="B141" s="25" t="s">
        <v>113</v>
      </c>
      <c r="C141" s="25" t="s">
        <v>113</v>
      </c>
      <c r="D141" s="25" t="s">
        <v>338</v>
      </c>
      <c r="E141" s="25" t="s">
        <v>303</v>
      </c>
      <c r="F141" s="25" t="s">
        <v>339</v>
      </c>
      <c r="G141" s="27">
        <v>10083</v>
      </c>
      <c r="H141" s="27">
        <v>8337</v>
      </c>
      <c r="I141" s="10">
        <f t="shared" si="2"/>
        <v>0.82683725081820891</v>
      </c>
    </row>
    <row r="142" spans="1:9" ht="27" customHeight="1" x14ac:dyDescent="0.25">
      <c r="A142" s="7"/>
      <c r="B142" s="7" t="s">
        <v>474</v>
      </c>
      <c r="C142" s="7"/>
      <c r="D142" s="7"/>
      <c r="E142" s="7"/>
      <c r="F142" s="7" t="s">
        <v>475</v>
      </c>
      <c r="G142" s="29">
        <v>72978</v>
      </c>
      <c r="H142" s="29">
        <v>72845.289999999994</v>
      </c>
      <c r="I142" s="10">
        <f t="shared" si="2"/>
        <v>0.99818150675546047</v>
      </c>
    </row>
    <row r="143" spans="1:9" ht="39.950000000000003" customHeight="1" x14ac:dyDescent="0.25">
      <c r="A143" s="25" t="s">
        <v>113</v>
      </c>
      <c r="B143" s="25" t="s">
        <v>113</v>
      </c>
      <c r="C143" s="25" t="s">
        <v>113</v>
      </c>
      <c r="D143" s="25" t="s">
        <v>307</v>
      </c>
      <c r="E143" s="25" t="s">
        <v>303</v>
      </c>
      <c r="F143" s="25" t="s">
        <v>308</v>
      </c>
      <c r="G143" s="27">
        <v>72978</v>
      </c>
      <c r="H143" s="27">
        <v>72845.289999999994</v>
      </c>
      <c r="I143" s="10">
        <f t="shared" si="2"/>
        <v>0.99818150675546047</v>
      </c>
    </row>
    <row r="144" spans="1:9" ht="27" customHeight="1" x14ac:dyDescent="0.25">
      <c r="A144" s="7"/>
      <c r="B144" s="7" t="s">
        <v>476</v>
      </c>
      <c r="C144" s="7"/>
      <c r="D144" s="7"/>
      <c r="E144" s="7"/>
      <c r="F144" s="7" t="s">
        <v>301</v>
      </c>
      <c r="G144" s="29">
        <v>566621.39</v>
      </c>
      <c r="H144" s="29">
        <v>965433.94</v>
      </c>
      <c r="I144" s="10">
        <f t="shared" si="2"/>
        <v>1.7038430900040678</v>
      </c>
    </row>
    <row r="145" spans="1:9" ht="52.9" customHeight="1" x14ac:dyDescent="0.25">
      <c r="A145" s="25" t="s">
        <v>113</v>
      </c>
      <c r="B145" s="25" t="s">
        <v>113</v>
      </c>
      <c r="C145" s="25" t="s">
        <v>113</v>
      </c>
      <c r="D145" s="25" t="s">
        <v>477</v>
      </c>
      <c r="E145" s="25" t="s">
        <v>17</v>
      </c>
      <c r="F145" s="25" t="s">
        <v>478</v>
      </c>
      <c r="G145" s="27">
        <v>566621.39</v>
      </c>
      <c r="H145" s="27">
        <v>965433.94</v>
      </c>
      <c r="I145" s="10">
        <f t="shared" si="2"/>
        <v>1.7038430900040678</v>
      </c>
    </row>
    <row r="146" spans="1:9" ht="27" customHeight="1" x14ac:dyDescent="0.25">
      <c r="A146" s="3" t="s">
        <v>479</v>
      </c>
      <c r="B146" s="3"/>
      <c r="C146" s="3"/>
      <c r="D146" s="3"/>
      <c r="E146" s="3"/>
      <c r="F146" s="3" t="s">
        <v>480</v>
      </c>
      <c r="G146" s="23">
        <v>140252</v>
      </c>
      <c r="H146" s="23">
        <v>147981.34</v>
      </c>
      <c r="I146" s="5">
        <f t="shared" si="2"/>
        <v>1.0551103727576077</v>
      </c>
    </row>
    <row r="147" spans="1:9" ht="27" customHeight="1" x14ac:dyDescent="0.25">
      <c r="A147" s="7"/>
      <c r="B147" s="7" t="s">
        <v>481</v>
      </c>
      <c r="C147" s="7"/>
      <c r="D147" s="7"/>
      <c r="E147" s="7"/>
      <c r="F147" s="7" t="s">
        <v>482</v>
      </c>
      <c r="G147" s="29">
        <v>140000</v>
      </c>
      <c r="H147" s="29">
        <v>147873.34</v>
      </c>
      <c r="I147" s="10">
        <f t="shared" si="2"/>
        <v>1.0562381428571428</v>
      </c>
    </row>
    <row r="148" spans="1:9" ht="27" customHeight="1" x14ac:dyDescent="0.25">
      <c r="A148" s="25" t="s">
        <v>113</v>
      </c>
      <c r="B148" s="25" t="s">
        <v>113</v>
      </c>
      <c r="C148" s="25" t="s">
        <v>113</v>
      </c>
      <c r="D148" s="25" t="s">
        <v>483</v>
      </c>
      <c r="E148" s="25" t="s">
        <v>303</v>
      </c>
      <c r="F148" s="25" t="s">
        <v>484</v>
      </c>
      <c r="G148" s="27">
        <v>140000</v>
      </c>
      <c r="H148" s="27">
        <v>147873.34</v>
      </c>
      <c r="I148" s="10">
        <f t="shared" si="2"/>
        <v>1.0562381428571428</v>
      </c>
    </row>
    <row r="149" spans="1:9" ht="27" customHeight="1" x14ac:dyDescent="0.25">
      <c r="A149" s="7"/>
      <c r="B149" s="7" t="s">
        <v>485</v>
      </c>
      <c r="C149" s="7"/>
      <c r="D149" s="7"/>
      <c r="E149" s="7"/>
      <c r="F149" s="7" t="s">
        <v>301</v>
      </c>
      <c r="G149" s="29">
        <v>252</v>
      </c>
      <c r="H149" s="29">
        <v>108</v>
      </c>
      <c r="I149" s="10">
        <f t="shared" si="2"/>
        <v>0.42857142857142855</v>
      </c>
    </row>
    <row r="150" spans="1:9" ht="39.950000000000003" customHeight="1" x14ac:dyDescent="0.25">
      <c r="A150" s="25" t="s">
        <v>113</v>
      </c>
      <c r="B150" s="25" t="s">
        <v>113</v>
      </c>
      <c r="C150" s="25" t="s">
        <v>113</v>
      </c>
      <c r="D150" s="25" t="s">
        <v>307</v>
      </c>
      <c r="E150" s="25" t="s">
        <v>303</v>
      </c>
      <c r="F150" s="25" t="s">
        <v>308</v>
      </c>
      <c r="G150" s="27">
        <v>252</v>
      </c>
      <c r="H150" s="27">
        <v>108</v>
      </c>
      <c r="I150" s="10">
        <f t="shared" si="2"/>
        <v>0.42857142857142855</v>
      </c>
    </row>
    <row r="151" spans="1:9" ht="27" customHeight="1" x14ac:dyDescent="0.25">
      <c r="A151" s="3" t="s">
        <v>486</v>
      </c>
      <c r="B151" s="3"/>
      <c r="C151" s="3"/>
      <c r="D151" s="3"/>
      <c r="E151" s="3"/>
      <c r="F151" s="3" t="s">
        <v>487</v>
      </c>
      <c r="G151" s="23">
        <v>3075099.69</v>
      </c>
      <c r="H151" s="23">
        <v>3038632.53</v>
      </c>
      <c r="I151" s="5">
        <f t="shared" si="2"/>
        <v>0.98814114543388998</v>
      </c>
    </row>
    <row r="152" spans="1:9" ht="14.25" customHeight="1" x14ac:dyDescent="0.25">
      <c r="A152" s="7"/>
      <c r="B152" s="7" t="s">
        <v>488</v>
      </c>
      <c r="C152" s="7"/>
      <c r="D152" s="7"/>
      <c r="E152" s="7"/>
      <c r="F152" s="7" t="s">
        <v>489</v>
      </c>
      <c r="G152" s="29">
        <v>3000</v>
      </c>
      <c r="H152" s="29">
        <v>0</v>
      </c>
      <c r="I152" s="10">
        <f t="shared" si="2"/>
        <v>0</v>
      </c>
    </row>
    <row r="153" spans="1:9" ht="14.25" customHeight="1" x14ac:dyDescent="0.25">
      <c r="A153" s="25" t="s">
        <v>113</v>
      </c>
      <c r="B153" s="25" t="s">
        <v>113</v>
      </c>
      <c r="C153" s="25" t="s">
        <v>113</v>
      </c>
      <c r="D153" s="25" t="s">
        <v>321</v>
      </c>
      <c r="E153" s="25" t="s">
        <v>303</v>
      </c>
      <c r="F153" s="25" t="s">
        <v>322</v>
      </c>
      <c r="G153" s="27">
        <v>3000</v>
      </c>
      <c r="H153" s="27">
        <v>0</v>
      </c>
      <c r="I153" s="10">
        <f t="shared" si="2"/>
        <v>0</v>
      </c>
    </row>
    <row r="154" spans="1:9" ht="27" customHeight="1" x14ac:dyDescent="0.25">
      <c r="A154" s="7"/>
      <c r="B154" s="7" t="s">
        <v>490</v>
      </c>
      <c r="C154" s="7"/>
      <c r="D154" s="7"/>
      <c r="E154" s="7"/>
      <c r="F154" s="7" t="s">
        <v>491</v>
      </c>
      <c r="G154" s="29">
        <v>1372290.96</v>
      </c>
      <c r="H154" s="29">
        <v>1363228.62</v>
      </c>
      <c r="I154" s="10">
        <f t="shared" si="2"/>
        <v>0.99339619638680721</v>
      </c>
    </row>
    <row r="155" spans="1:9" ht="14.25" customHeight="1" x14ac:dyDescent="0.25">
      <c r="A155" s="25" t="s">
        <v>113</v>
      </c>
      <c r="B155" s="25" t="s">
        <v>113</v>
      </c>
      <c r="C155" s="25" t="s">
        <v>113</v>
      </c>
      <c r="D155" s="25" t="s">
        <v>321</v>
      </c>
      <c r="E155" s="25" t="s">
        <v>303</v>
      </c>
      <c r="F155" s="25" t="s">
        <v>322</v>
      </c>
      <c r="G155" s="27">
        <v>5600</v>
      </c>
      <c r="H155" s="27">
        <v>0</v>
      </c>
      <c r="I155" s="10">
        <f t="shared" si="2"/>
        <v>0</v>
      </c>
    </row>
    <row r="156" spans="1:9" ht="27" customHeight="1" x14ac:dyDescent="0.25">
      <c r="A156" s="25" t="s">
        <v>113</v>
      </c>
      <c r="B156" s="25" t="s">
        <v>113</v>
      </c>
      <c r="C156" s="25" t="s">
        <v>113</v>
      </c>
      <c r="D156" s="25" t="s">
        <v>305</v>
      </c>
      <c r="E156" s="25" t="s">
        <v>303</v>
      </c>
      <c r="F156" s="25" t="s">
        <v>306</v>
      </c>
      <c r="G156" s="27">
        <v>450</v>
      </c>
      <c r="H156" s="27">
        <v>101.85</v>
      </c>
      <c r="I156" s="10">
        <f t="shared" si="2"/>
        <v>0.22633333333333333</v>
      </c>
    </row>
    <row r="157" spans="1:9" ht="39.950000000000003" customHeight="1" x14ac:dyDescent="0.25">
      <c r="A157" s="25" t="s">
        <v>113</v>
      </c>
      <c r="B157" s="25" t="s">
        <v>113</v>
      </c>
      <c r="C157" s="25" t="s">
        <v>113</v>
      </c>
      <c r="D157" s="25" t="s">
        <v>307</v>
      </c>
      <c r="E157" s="25" t="s">
        <v>303</v>
      </c>
      <c r="F157" s="25" t="s">
        <v>308</v>
      </c>
      <c r="G157" s="27">
        <v>1366240.96</v>
      </c>
      <c r="H157" s="27">
        <v>1363126.77</v>
      </c>
      <c r="I157" s="10">
        <f t="shared" si="2"/>
        <v>0.99772061437830117</v>
      </c>
    </row>
    <row r="158" spans="1:9" ht="14.25" customHeight="1" x14ac:dyDescent="0.25">
      <c r="A158" s="7"/>
      <c r="B158" s="7" t="s">
        <v>492</v>
      </c>
      <c r="C158" s="7"/>
      <c r="D158" s="7"/>
      <c r="E158" s="7"/>
      <c r="F158" s="7" t="s">
        <v>493</v>
      </c>
      <c r="G158" s="29">
        <v>6000</v>
      </c>
      <c r="H158" s="29">
        <v>6000</v>
      </c>
      <c r="I158" s="10">
        <f t="shared" si="2"/>
        <v>1</v>
      </c>
    </row>
    <row r="159" spans="1:9" ht="27" customHeight="1" x14ac:dyDescent="0.25">
      <c r="A159" s="25" t="s">
        <v>113</v>
      </c>
      <c r="B159" s="25" t="s">
        <v>113</v>
      </c>
      <c r="C159" s="25" t="s">
        <v>113</v>
      </c>
      <c r="D159" s="25" t="s">
        <v>466</v>
      </c>
      <c r="E159" s="25" t="s">
        <v>303</v>
      </c>
      <c r="F159" s="25" t="s">
        <v>467</v>
      </c>
      <c r="G159" s="27">
        <v>6000</v>
      </c>
      <c r="H159" s="27">
        <v>6000</v>
      </c>
      <c r="I159" s="10">
        <f t="shared" si="2"/>
        <v>1</v>
      </c>
    </row>
    <row r="160" spans="1:9" ht="39.950000000000003" customHeight="1" x14ac:dyDescent="0.25">
      <c r="A160" s="7"/>
      <c r="B160" s="7" t="s">
        <v>494</v>
      </c>
      <c r="C160" s="7"/>
      <c r="D160" s="7"/>
      <c r="E160" s="7"/>
      <c r="F160" s="7" t="s">
        <v>495</v>
      </c>
      <c r="G160" s="29">
        <v>37808</v>
      </c>
      <c r="H160" s="29">
        <v>37078.49</v>
      </c>
      <c r="I160" s="10">
        <f t="shared" si="2"/>
        <v>0.98070487727465083</v>
      </c>
    </row>
    <row r="161" spans="1:9" ht="27" customHeight="1" x14ac:dyDescent="0.25">
      <c r="A161" s="25" t="s">
        <v>113</v>
      </c>
      <c r="B161" s="25" t="s">
        <v>113</v>
      </c>
      <c r="C161" s="25" t="s">
        <v>113</v>
      </c>
      <c r="D161" s="25" t="s">
        <v>466</v>
      </c>
      <c r="E161" s="25" t="s">
        <v>303</v>
      </c>
      <c r="F161" s="25" t="s">
        <v>467</v>
      </c>
      <c r="G161" s="27">
        <v>37808</v>
      </c>
      <c r="H161" s="27">
        <v>37078.49</v>
      </c>
      <c r="I161" s="10">
        <f t="shared" si="2"/>
        <v>0.98070487727465083</v>
      </c>
    </row>
    <row r="162" spans="1:9" ht="27" customHeight="1" x14ac:dyDescent="0.25">
      <c r="A162" s="7"/>
      <c r="B162" s="7" t="s">
        <v>496</v>
      </c>
      <c r="C162" s="7"/>
      <c r="D162" s="7"/>
      <c r="E162" s="7"/>
      <c r="F162" s="7" t="s">
        <v>497</v>
      </c>
      <c r="G162" s="29">
        <v>38918</v>
      </c>
      <c r="H162" s="29">
        <v>36035.99</v>
      </c>
      <c r="I162" s="10">
        <f t="shared" si="2"/>
        <v>0.92594660568374521</v>
      </c>
    </row>
    <row r="163" spans="1:9" ht="27" customHeight="1" x14ac:dyDescent="0.25">
      <c r="A163" s="25" t="s">
        <v>113</v>
      </c>
      <c r="B163" s="25" t="s">
        <v>113</v>
      </c>
      <c r="C163" s="25" t="s">
        <v>113</v>
      </c>
      <c r="D163" s="25" t="s">
        <v>466</v>
      </c>
      <c r="E163" s="25" t="s">
        <v>303</v>
      </c>
      <c r="F163" s="25" t="s">
        <v>467</v>
      </c>
      <c r="G163" s="27">
        <v>38918</v>
      </c>
      <c r="H163" s="27">
        <v>36035.99</v>
      </c>
      <c r="I163" s="10">
        <f t="shared" si="2"/>
        <v>0.92594660568374521</v>
      </c>
    </row>
    <row r="164" spans="1:9" ht="27" customHeight="1" x14ac:dyDescent="0.25">
      <c r="A164" s="7"/>
      <c r="B164" s="7" t="s">
        <v>498</v>
      </c>
      <c r="C164" s="7"/>
      <c r="D164" s="7"/>
      <c r="E164" s="7"/>
      <c r="F164" s="7" t="s">
        <v>499</v>
      </c>
      <c r="G164" s="29">
        <v>346168.01</v>
      </c>
      <c r="H164" s="29">
        <v>331736.62</v>
      </c>
      <c r="I164" s="10">
        <f t="shared" si="2"/>
        <v>0.95831102359804998</v>
      </c>
    </row>
    <row r="165" spans="1:9" ht="14.25" customHeight="1" x14ac:dyDescent="0.25">
      <c r="A165" s="25" t="s">
        <v>113</v>
      </c>
      <c r="B165" s="25" t="s">
        <v>113</v>
      </c>
      <c r="C165" s="25" t="s">
        <v>113</v>
      </c>
      <c r="D165" s="25" t="s">
        <v>440</v>
      </c>
      <c r="E165" s="25" t="s">
        <v>303</v>
      </c>
      <c r="F165" s="25" t="s">
        <v>441</v>
      </c>
      <c r="G165" s="27">
        <v>5000</v>
      </c>
      <c r="H165" s="27">
        <v>4421.25</v>
      </c>
      <c r="I165" s="10">
        <f t="shared" si="2"/>
        <v>0.88424999999999998</v>
      </c>
    </row>
    <row r="166" spans="1:9" ht="39.950000000000003" customHeight="1" x14ac:dyDescent="0.25">
      <c r="A166" s="25" t="s">
        <v>113</v>
      </c>
      <c r="B166" s="25" t="s">
        <v>113</v>
      </c>
      <c r="C166" s="25" t="s">
        <v>113</v>
      </c>
      <c r="D166" s="25" t="s">
        <v>307</v>
      </c>
      <c r="E166" s="25" t="s">
        <v>303</v>
      </c>
      <c r="F166" s="25" t="s">
        <v>308</v>
      </c>
      <c r="G166" s="27">
        <v>341168.01</v>
      </c>
      <c r="H166" s="27">
        <v>327315.37</v>
      </c>
      <c r="I166" s="10">
        <f t="shared" si="2"/>
        <v>0.95939642758416888</v>
      </c>
    </row>
    <row r="167" spans="1:9" ht="27" customHeight="1" x14ac:dyDescent="0.25">
      <c r="A167" s="7"/>
      <c r="B167" s="7" t="s">
        <v>500</v>
      </c>
      <c r="C167" s="7"/>
      <c r="D167" s="7"/>
      <c r="E167" s="7"/>
      <c r="F167" s="7" t="s">
        <v>501</v>
      </c>
      <c r="G167" s="29">
        <v>448376</v>
      </c>
      <c r="H167" s="29">
        <v>437287.63</v>
      </c>
      <c r="I167" s="10">
        <f t="shared" si="2"/>
        <v>0.97526992970185733</v>
      </c>
    </row>
    <row r="168" spans="1:9" ht="27" customHeight="1" x14ac:dyDescent="0.25">
      <c r="A168" s="25" t="s">
        <v>113</v>
      </c>
      <c r="B168" s="25" t="s">
        <v>113</v>
      </c>
      <c r="C168" s="25" t="s">
        <v>113</v>
      </c>
      <c r="D168" s="25" t="s">
        <v>440</v>
      </c>
      <c r="E168" s="25" t="s">
        <v>303</v>
      </c>
      <c r="F168" s="25" t="s">
        <v>441</v>
      </c>
      <c r="G168" s="27">
        <v>3500</v>
      </c>
      <c r="H168" s="27">
        <v>2245.23</v>
      </c>
      <c r="I168" s="10">
        <f t="shared" si="2"/>
        <v>0.64149428571428568</v>
      </c>
    </row>
    <row r="169" spans="1:9" ht="27" customHeight="1" x14ac:dyDescent="0.25">
      <c r="A169" s="25" t="s">
        <v>113</v>
      </c>
      <c r="B169" s="25" t="s">
        <v>113</v>
      </c>
      <c r="C169" s="25" t="s">
        <v>113</v>
      </c>
      <c r="D169" s="25" t="s">
        <v>466</v>
      </c>
      <c r="E169" s="25" t="s">
        <v>303</v>
      </c>
      <c r="F169" s="25" t="s">
        <v>467</v>
      </c>
      <c r="G169" s="27">
        <v>444876</v>
      </c>
      <c r="H169" s="27">
        <v>435042.4</v>
      </c>
      <c r="I169" s="10">
        <f t="shared" si="2"/>
        <v>0.97789586311691357</v>
      </c>
    </row>
    <row r="170" spans="1:9" ht="27" customHeight="1" x14ac:dyDescent="0.25">
      <c r="A170" s="7"/>
      <c r="B170" s="7" t="s">
        <v>502</v>
      </c>
      <c r="C170" s="7"/>
      <c r="D170" s="7"/>
      <c r="E170" s="7"/>
      <c r="F170" s="7" t="s">
        <v>503</v>
      </c>
      <c r="G170" s="29">
        <v>264253</v>
      </c>
      <c r="H170" s="29">
        <v>255471.71</v>
      </c>
      <c r="I170" s="10">
        <f t="shared" si="2"/>
        <v>0.96676938388589717</v>
      </c>
    </row>
    <row r="171" spans="1:9" ht="14.25" customHeight="1" x14ac:dyDescent="0.25">
      <c r="A171" s="25" t="s">
        <v>113</v>
      </c>
      <c r="B171" s="25" t="s">
        <v>113</v>
      </c>
      <c r="C171" s="25" t="s">
        <v>113</v>
      </c>
      <c r="D171" s="25" t="s">
        <v>305</v>
      </c>
      <c r="E171" s="25" t="s">
        <v>303</v>
      </c>
      <c r="F171" s="25" t="s">
        <v>306</v>
      </c>
      <c r="G171" s="27">
        <v>1000</v>
      </c>
      <c r="H171" s="27">
        <v>501.56</v>
      </c>
      <c r="I171" s="10">
        <f t="shared" si="2"/>
        <v>0.50156000000000001</v>
      </c>
    </row>
    <row r="172" spans="1:9" ht="14.25" customHeight="1" x14ac:dyDescent="0.25">
      <c r="A172" s="25" t="s">
        <v>113</v>
      </c>
      <c r="B172" s="25" t="s">
        <v>113</v>
      </c>
      <c r="C172" s="25" t="s">
        <v>113</v>
      </c>
      <c r="D172" s="25" t="s">
        <v>338</v>
      </c>
      <c r="E172" s="25" t="s">
        <v>303</v>
      </c>
      <c r="F172" s="25" t="s">
        <v>339</v>
      </c>
      <c r="G172" s="27">
        <v>400</v>
      </c>
      <c r="H172" s="27">
        <v>181</v>
      </c>
      <c r="I172" s="10">
        <f t="shared" si="2"/>
        <v>0.45250000000000001</v>
      </c>
    </row>
    <row r="173" spans="1:9" ht="39.950000000000003" customHeight="1" x14ac:dyDescent="0.25">
      <c r="A173" s="25" t="s">
        <v>113</v>
      </c>
      <c r="B173" s="25" t="s">
        <v>113</v>
      </c>
      <c r="C173" s="25" t="s">
        <v>113</v>
      </c>
      <c r="D173" s="25" t="s">
        <v>307</v>
      </c>
      <c r="E173" s="25" t="s">
        <v>303</v>
      </c>
      <c r="F173" s="25" t="s">
        <v>308</v>
      </c>
      <c r="G173" s="27">
        <v>19553</v>
      </c>
      <c r="H173" s="27">
        <v>19552.259999999998</v>
      </c>
      <c r="I173" s="10">
        <f t="shared" si="2"/>
        <v>0.99996215414514389</v>
      </c>
    </row>
    <row r="174" spans="1:9" ht="27" customHeight="1" x14ac:dyDescent="0.25">
      <c r="A174" s="25" t="s">
        <v>113</v>
      </c>
      <c r="B174" s="25" t="s">
        <v>113</v>
      </c>
      <c r="C174" s="25" t="s">
        <v>113</v>
      </c>
      <c r="D174" s="25" t="s">
        <v>466</v>
      </c>
      <c r="E174" s="25" t="s">
        <v>303</v>
      </c>
      <c r="F174" s="25" t="s">
        <v>467</v>
      </c>
      <c r="G174" s="27">
        <v>243300</v>
      </c>
      <c r="H174" s="27">
        <v>235236.89</v>
      </c>
      <c r="I174" s="10">
        <f t="shared" si="2"/>
        <v>0.96685939169749291</v>
      </c>
    </row>
    <row r="175" spans="1:9" ht="27" customHeight="1" x14ac:dyDescent="0.25">
      <c r="A175" s="7"/>
      <c r="B175" s="7" t="s">
        <v>504</v>
      </c>
      <c r="C175" s="7"/>
      <c r="D175" s="7"/>
      <c r="E175" s="7"/>
      <c r="F175" s="7" t="s">
        <v>505</v>
      </c>
      <c r="G175" s="29">
        <v>110585</v>
      </c>
      <c r="H175" s="29">
        <v>134105.75</v>
      </c>
      <c r="I175" s="10">
        <f t="shared" si="2"/>
        <v>1.2126938554053444</v>
      </c>
    </row>
    <row r="176" spans="1:9" ht="27" customHeight="1" x14ac:dyDescent="0.25">
      <c r="A176" s="25" t="s">
        <v>113</v>
      </c>
      <c r="B176" s="25" t="s">
        <v>113</v>
      </c>
      <c r="C176" s="25" t="s">
        <v>113</v>
      </c>
      <c r="D176" s="25" t="s">
        <v>321</v>
      </c>
      <c r="E176" s="25" t="s">
        <v>303</v>
      </c>
      <c r="F176" s="25" t="s">
        <v>322</v>
      </c>
      <c r="G176" s="27">
        <v>45000</v>
      </c>
      <c r="H176" s="27">
        <v>83240.75</v>
      </c>
      <c r="I176" s="10">
        <f t="shared" si="2"/>
        <v>1.8497944444444445</v>
      </c>
    </row>
    <row r="177" spans="1:9" ht="27" customHeight="1" x14ac:dyDescent="0.25">
      <c r="A177" s="25" t="s">
        <v>113</v>
      </c>
      <c r="B177" s="25" t="s">
        <v>113</v>
      </c>
      <c r="C177" s="25" t="s">
        <v>113</v>
      </c>
      <c r="D177" s="25" t="s">
        <v>466</v>
      </c>
      <c r="E177" s="25" t="s">
        <v>303</v>
      </c>
      <c r="F177" s="25" t="s">
        <v>467</v>
      </c>
      <c r="G177" s="27">
        <v>65585</v>
      </c>
      <c r="H177" s="27">
        <v>50865</v>
      </c>
      <c r="I177" s="10">
        <f t="shared" si="2"/>
        <v>0.77555843561790039</v>
      </c>
    </row>
    <row r="178" spans="1:9" ht="27" customHeight="1" x14ac:dyDescent="0.25">
      <c r="A178" s="7"/>
      <c r="B178" s="7" t="s">
        <v>506</v>
      </c>
      <c r="C178" s="7"/>
      <c r="D178" s="7"/>
      <c r="E178" s="7"/>
      <c r="F178" s="7" t="s">
        <v>507</v>
      </c>
      <c r="G178" s="29">
        <v>110532</v>
      </c>
      <c r="H178" s="29">
        <v>102300</v>
      </c>
      <c r="I178" s="10">
        <f t="shared" si="2"/>
        <v>0.92552383020301809</v>
      </c>
    </row>
    <row r="179" spans="1:9" ht="27" customHeight="1" x14ac:dyDescent="0.25">
      <c r="A179" s="25" t="s">
        <v>113</v>
      </c>
      <c r="B179" s="25" t="s">
        <v>113</v>
      </c>
      <c r="C179" s="25" t="s">
        <v>113</v>
      </c>
      <c r="D179" s="25" t="s">
        <v>466</v>
      </c>
      <c r="E179" s="25" t="s">
        <v>303</v>
      </c>
      <c r="F179" s="25" t="s">
        <v>467</v>
      </c>
      <c r="G179" s="27">
        <v>110532</v>
      </c>
      <c r="H179" s="27">
        <v>102300</v>
      </c>
      <c r="I179" s="10">
        <f t="shared" si="2"/>
        <v>0.92552383020301809</v>
      </c>
    </row>
    <row r="180" spans="1:9" ht="27" customHeight="1" x14ac:dyDescent="0.25">
      <c r="A180" s="7"/>
      <c r="B180" s="7" t="s">
        <v>508</v>
      </c>
      <c r="C180" s="7"/>
      <c r="D180" s="7"/>
      <c r="E180" s="7"/>
      <c r="F180" s="7" t="s">
        <v>301</v>
      </c>
      <c r="G180" s="29">
        <v>337168.72</v>
      </c>
      <c r="H180" s="29">
        <v>335387.71999999997</v>
      </c>
      <c r="I180" s="10">
        <f t="shared" si="2"/>
        <v>0.99471777809044681</v>
      </c>
    </row>
    <row r="181" spans="1:9" ht="39.950000000000003" customHeight="1" x14ac:dyDescent="0.25">
      <c r="A181" s="25" t="s">
        <v>113</v>
      </c>
      <c r="B181" s="25" t="s">
        <v>113</v>
      </c>
      <c r="C181" s="25" t="s">
        <v>113</v>
      </c>
      <c r="D181" s="25" t="s">
        <v>307</v>
      </c>
      <c r="E181" s="25" t="s">
        <v>303</v>
      </c>
      <c r="F181" s="25" t="s">
        <v>308</v>
      </c>
      <c r="G181" s="27">
        <v>312731.71999999997</v>
      </c>
      <c r="H181" s="27">
        <v>312731.71999999997</v>
      </c>
      <c r="I181" s="10">
        <f t="shared" si="2"/>
        <v>1</v>
      </c>
    </row>
    <row r="182" spans="1:9" ht="27" customHeight="1" x14ac:dyDescent="0.25">
      <c r="A182" s="25" t="s">
        <v>113</v>
      </c>
      <c r="B182" s="25" t="s">
        <v>113</v>
      </c>
      <c r="C182" s="25" t="s">
        <v>113</v>
      </c>
      <c r="D182" s="25" t="s">
        <v>466</v>
      </c>
      <c r="E182" s="25" t="s">
        <v>303</v>
      </c>
      <c r="F182" s="25" t="s">
        <v>467</v>
      </c>
      <c r="G182" s="27">
        <v>24437</v>
      </c>
      <c r="H182" s="27">
        <v>22656</v>
      </c>
      <c r="I182" s="10">
        <f t="shared" si="2"/>
        <v>0.92711871342636165</v>
      </c>
    </row>
    <row r="183" spans="1:9" ht="27" customHeight="1" x14ac:dyDescent="0.25">
      <c r="A183" s="3" t="s">
        <v>509</v>
      </c>
      <c r="B183" s="3"/>
      <c r="C183" s="3"/>
      <c r="D183" s="3"/>
      <c r="E183" s="3"/>
      <c r="F183" s="3" t="s">
        <v>510</v>
      </c>
      <c r="G183" s="23">
        <v>585844.21</v>
      </c>
      <c r="H183" s="23">
        <v>565608.97</v>
      </c>
      <c r="I183" s="5">
        <f t="shared" si="2"/>
        <v>0.9654596910670159</v>
      </c>
    </row>
    <row r="184" spans="1:9" ht="27" customHeight="1" x14ac:dyDescent="0.25">
      <c r="A184" s="7"/>
      <c r="B184" s="7" t="s">
        <v>511</v>
      </c>
      <c r="C184" s="7"/>
      <c r="D184" s="7"/>
      <c r="E184" s="7"/>
      <c r="F184" s="7" t="s">
        <v>512</v>
      </c>
      <c r="G184" s="29">
        <v>42536.15</v>
      </c>
      <c r="H184" s="29">
        <v>42336.15</v>
      </c>
      <c r="I184" s="10">
        <f t="shared" si="2"/>
        <v>0.99529811701341098</v>
      </c>
    </row>
    <row r="185" spans="1:9" ht="27" customHeight="1" x14ac:dyDescent="0.25">
      <c r="A185" s="25" t="s">
        <v>113</v>
      </c>
      <c r="B185" s="25" t="s">
        <v>113</v>
      </c>
      <c r="C185" s="25" t="s">
        <v>113</v>
      </c>
      <c r="D185" s="25" t="s">
        <v>513</v>
      </c>
      <c r="E185" s="25" t="s">
        <v>303</v>
      </c>
      <c r="F185" s="25" t="s">
        <v>514</v>
      </c>
      <c r="G185" s="27">
        <v>42536.15</v>
      </c>
      <c r="H185" s="27">
        <v>42336.15</v>
      </c>
      <c r="I185" s="10">
        <f t="shared" si="2"/>
        <v>0.99529811701341098</v>
      </c>
    </row>
    <row r="186" spans="1:9" ht="27" customHeight="1" x14ac:dyDescent="0.25">
      <c r="A186" s="7"/>
      <c r="B186" s="7" t="s">
        <v>515</v>
      </c>
      <c r="C186" s="7"/>
      <c r="D186" s="7"/>
      <c r="E186" s="7"/>
      <c r="F186" s="7" t="s">
        <v>516</v>
      </c>
      <c r="G186" s="29">
        <v>543308.06000000006</v>
      </c>
      <c r="H186" s="29">
        <v>523272.82</v>
      </c>
      <c r="I186" s="10">
        <f t="shared" si="2"/>
        <v>0.96312360983564271</v>
      </c>
    </row>
    <row r="187" spans="1:9" ht="27" customHeight="1" x14ac:dyDescent="0.25">
      <c r="A187" s="25" t="s">
        <v>113</v>
      </c>
      <c r="B187" s="25" t="s">
        <v>113</v>
      </c>
      <c r="C187" s="25" t="s">
        <v>113</v>
      </c>
      <c r="D187" s="25" t="s">
        <v>517</v>
      </c>
      <c r="E187" s="25" t="s">
        <v>303</v>
      </c>
      <c r="F187" s="25" t="s">
        <v>518</v>
      </c>
      <c r="G187" s="27">
        <v>543308.06000000006</v>
      </c>
      <c r="H187" s="27">
        <v>523272.82</v>
      </c>
      <c r="I187" s="10">
        <f t="shared" si="2"/>
        <v>0.96312360983564271</v>
      </c>
    </row>
    <row r="188" spans="1:9" ht="14.25" customHeight="1" x14ac:dyDescent="0.25">
      <c r="A188" s="3" t="s">
        <v>519</v>
      </c>
      <c r="B188" s="3"/>
      <c r="C188" s="3"/>
      <c r="D188" s="3"/>
      <c r="E188" s="3"/>
      <c r="F188" s="3" t="s">
        <v>520</v>
      </c>
      <c r="G188" s="23">
        <v>100000</v>
      </c>
      <c r="H188" s="23">
        <v>21215</v>
      </c>
      <c r="I188" s="5">
        <f t="shared" si="2"/>
        <v>0.21215000000000001</v>
      </c>
    </row>
    <row r="189" spans="1:9" ht="14.25" customHeight="1" x14ac:dyDescent="0.25">
      <c r="A189" s="7"/>
      <c r="B189" s="7" t="s">
        <v>521</v>
      </c>
      <c r="C189" s="7"/>
      <c r="D189" s="7"/>
      <c r="E189" s="7"/>
      <c r="F189" s="7" t="s">
        <v>522</v>
      </c>
      <c r="G189" s="29">
        <v>100000</v>
      </c>
      <c r="H189" s="29">
        <v>21215</v>
      </c>
      <c r="I189" s="10">
        <f t="shared" si="2"/>
        <v>0.21215000000000001</v>
      </c>
    </row>
    <row r="190" spans="1:9" ht="27" customHeight="1" x14ac:dyDescent="0.25">
      <c r="A190" s="25" t="s">
        <v>113</v>
      </c>
      <c r="B190" s="25" t="s">
        <v>113</v>
      </c>
      <c r="C190" s="25" t="s">
        <v>113</v>
      </c>
      <c r="D190" s="25" t="s">
        <v>466</v>
      </c>
      <c r="E190" s="25" t="s">
        <v>303</v>
      </c>
      <c r="F190" s="25" t="s">
        <v>467</v>
      </c>
      <c r="G190" s="27">
        <v>100000</v>
      </c>
      <c r="H190" s="27">
        <v>21215</v>
      </c>
      <c r="I190" s="10">
        <f t="shared" si="2"/>
        <v>0.21215000000000001</v>
      </c>
    </row>
    <row r="191" spans="1:9" ht="27" customHeight="1" x14ac:dyDescent="0.25">
      <c r="A191" s="3" t="s">
        <v>523</v>
      </c>
      <c r="B191" s="3"/>
      <c r="C191" s="3"/>
      <c r="D191" s="3"/>
      <c r="E191" s="3"/>
      <c r="F191" s="3" t="s">
        <v>524</v>
      </c>
      <c r="G191" s="23">
        <v>3697894.2</v>
      </c>
      <c r="H191" s="23">
        <v>3645175.71</v>
      </c>
      <c r="I191" s="5">
        <f t="shared" si="2"/>
        <v>0.98574364566730976</v>
      </c>
    </row>
    <row r="192" spans="1:9" ht="27" customHeight="1" x14ac:dyDescent="0.25">
      <c r="A192" s="7"/>
      <c r="B192" s="7" t="s">
        <v>525</v>
      </c>
      <c r="C192" s="7"/>
      <c r="D192" s="7"/>
      <c r="E192" s="7"/>
      <c r="F192" s="7" t="s">
        <v>526</v>
      </c>
      <c r="G192" s="29">
        <v>7400</v>
      </c>
      <c r="H192" s="29">
        <v>7786</v>
      </c>
      <c r="I192" s="10">
        <f t="shared" si="2"/>
        <v>1.0521621621621622</v>
      </c>
    </row>
    <row r="193" spans="1:9" ht="27" customHeight="1" x14ac:dyDescent="0.25">
      <c r="A193" s="25" t="s">
        <v>113</v>
      </c>
      <c r="B193" s="25" t="s">
        <v>113</v>
      </c>
      <c r="C193" s="25" t="s">
        <v>113</v>
      </c>
      <c r="D193" s="25" t="s">
        <v>305</v>
      </c>
      <c r="E193" s="25" t="s">
        <v>303</v>
      </c>
      <c r="F193" s="25" t="s">
        <v>306</v>
      </c>
      <c r="G193" s="27">
        <v>1900</v>
      </c>
      <c r="H193" s="27">
        <v>2373.84</v>
      </c>
      <c r="I193" s="10">
        <f t="shared" si="2"/>
        <v>1.2493894736842106</v>
      </c>
    </row>
    <row r="194" spans="1:9" ht="27" customHeight="1" x14ac:dyDescent="0.25">
      <c r="A194" s="25" t="s">
        <v>113</v>
      </c>
      <c r="B194" s="25" t="s">
        <v>113</v>
      </c>
      <c r="C194" s="25" t="s">
        <v>113</v>
      </c>
      <c r="D194" s="25" t="s">
        <v>440</v>
      </c>
      <c r="E194" s="25" t="s">
        <v>303</v>
      </c>
      <c r="F194" s="25" t="s">
        <v>441</v>
      </c>
      <c r="G194" s="27">
        <v>5500</v>
      </c>
      <c r="H194" s="27">
        <v>5412.16</v>
      </c>
      <c r="I194" s="10">
        <f t="shared" ref="I194:I241" si="3">IF($G194=0,0,$H194/$G194)</f>
        <v>0.98402909090909085</v>
      </c>
    </row>
    <row r="195" spans="1:9" ht="27" customHeight="1" x14ac:dyDescent="0.25">
      <c r="A195" s="7"/>
      <c r="B195" s="7" t="s">
        <v>527</v>
      </c>
      <c r="C195" s="7"/>
      <c r="D195" s="7"/>
      <c r="E195" s="7"/>
      <c r="F195" s="7" t="s">
        <v>528</v>
      </c>
      <c r="G195" s="29">
        <v>3506638</v>
      </c>
      <c r="H195" s="29">
        <v>3454840.39</v>
      </c>
      <c r="I195" s="10">
        <f t="shared" si="3"/>
        <v>0.98522869768707233</v>
      </c>
    </row>
    <row r="196" spans="1:9" ht="27" customHeight="1" x14ac:dyDescent="0.25">
      <c r="A196" s="25" t="s">
        <v>113</v>
      </c>
      <c r="B196" s="25" t="s">
        <v>113</v>
      </c>
      <c r="C196" s="25" t="s">
        <v>113</v>
      </c>
      <c r="D196" s="25" t="s">
        <v>305</v>
      </c>
      <c r="E196" s="25" t="s">
        <v>303</v>
      </c>
      <c r="F196" s="25" t="s">
        <v>306</v>
      </c>
      <c r="G196" s="27">
        <v>1900</v>
      </c>
      <c r="H196" s="27">
        <v>1347.76</v>
      </c>
      <c r="I196" s="10">
        <f t="shared" si="3"/>
        <v>0.70934736842105262</v>
      </c>
    </row>
    <row r="197" spans="1:9" ht="27" customHeight="1" x14ac:dyDescent="0.25">
      <c r="A197" s="25" t="s">
        <v>113</v>
      </c>
      <c r="B197" s="25" t="s">
        <v>113</v>
      </c>
      <c r="C197" s="25" t="s">
        <v>113</v>
      </c>
      <c r="D197" s="25" t="s">
        <v>440</v>
      </c>
      <c r="E197" s="25" t="s">
        <v>303</v>
      </c>
      <c r="F197" s="25" t="s">
        <v>441</v>
      </c>
      <c r="G197" s="27">
        <v>5500</v>
      </c>
      <c r="H197" s="27">
        <v>2901.5</v>
      </c>
      <c r="I197" s="10">
        <f t="shared" si="3"/>
        <v>0.52754545454545454</v>
      </c>
    </row>
    <row r="198" spans="1:9" ht="39.950000000000003" customHeight="1" x14ac:dyDescent="0.25">
      <c r="A198" s="25" t="s">
        <v>113</v>
      </c>
      <c r="B198" s="25" t="s">
        <v>113</v>
      </c>
      <c r="C198" s="25" t="s">
        <v>113</v>
      </c>
      <c r="D198" s="25" t="s">
        <v>307</v>
      </c>
      <c r="E198" s="25" t="s">
        <v>303</v>
      </c>
      <c r="F198" s="25" t="s">
        <v>308</v>
      </c>
      <c r="G198" s="27">
        <v>3469668</v>
      </c>
      <c r="H198" s="27">
        <v>3435749.79</v>
      </c>
      <c r="I198" s="10">
        <f t="shared" si="3"/>
        <v>0.99022436440604689</v>
      </c>
    </row>
    <row r="199" spans="1:9" ht="52.9" customHeight="1" x14ac:dyDescent="0.25">
      <c r="A199" s="25" t="s">
        <v>113</v>
      </c>
      <c r="B199" s="25" t="s">
        <v>113</v>
      </c>
      <c r="C199" s="25" t="s">
        <v>113</v>
      </c>
      <c r="D199" s="25" t="s">
        <v>529</v>
      </c>
      <c r="E199" s="25" t="s">
        <v>303</v>
      </c>
      <c r="F199" s="25" t="s">
        <v>530</v>
      </c>
      <c r="G199" s="27">
        <v>2650</v>
      </c>
      <c r="H199" s="27">
        <v>2650</v>
      </c>
      <c r="I199" s="10">
        <f t="shared" si="3"/>
        <v>1</v>
      </c>
    </row>
    <row r="200" spans="1:9" ht="27" customHeight="1" x14ac:dyDescent="0.25">
      <c r="A200" s="25" t="s">
        <v>113</v>
      </c>
      <c r="B200" s="25" t="s">
        <v>113</v>
      </c>
      <c r="C200" s="25" t="s">
        <v>113</v>
      </c>
      <c r="D200" s="25" t="s">
        <v>359</v>
      </c>
      <c r="E200" s="25" t="s">
        <v>303</v>
      </c>
      <c r="F200" s="25" t="s">
        <v>360</v>
      </c>
      <c r="G200" s="27">
        <v>26920</v>
      </c>
      <c r="H200" s="27">
        <v>12191.34</v>
      </c>
      <c r="I200" s="10">
        <f t="shared" si="3"/>
        <v>0.45287295690936108</v>
      </c>
    </row>
    <row r="201" spans="1:9" ht="27" customHeight="1" x14ac:dyDescent="0.25">
      <c r="A201" s="7"/>
      <c r="B201" s="7" t="s">
        <v>531</v>
      </c>
      <c r="C201" s="7"/>
      <c r="D201" s="7"/>
      <c r="E201" s="7"/>
      <c r="F201" s="7" t="s">
        <v>532</v>
      </c>
      <c r="G201" s="29">
        <v>700</v>
      </c>
      <c r="H201" s="29">
        <v>625.75</v>
      </c>
      <c r="I201" s="10">
        <f t="shared" si="3"/>
        <v>0.89392857142857141</v>
      </c>
    </row>
    <row r="202" spans="1:9" ht="39.950000000000003" customHeight="1" x14ac:dyDescent="0.25">
      <c r="A202" s="25" t="s">
        <v>113</v>
      </c>
      <c r="B202" s="25" t="s">
        <v>113</v>
      </c>
      <c r="C202" s="25" t="s">
        <v>113</v>
      </c>
      <c r="D202" s="25" t="s">
        <v>307</v>
      </c>
      <c r="E202" s="25" t="s">
        <v>303</v>
      </c>
      <c r="F202" s="25" t="s">
        <v>308</v>
      </c>
      <c r="G202" s="27">
        <v>700</v>
      </c>
      <c r="H202" s="27">
        <v>625</v>
      </c>
      <c r="I202" s="10">
        <f t="shared" si="3"/>
        <v>0.8928571428571429</v>
      </c>
    </row>
    <row r="203" spans="1:9" ht="27" customHeight="1" x14ac:dyDescent="0.25">
      <c r="A203" s="25" t="s">
        <v>113</v>
      </c>
      <c r="B203" s="25" t="s">
        <v>113</v>
      </c>
      <c r="C203" s="25" t="s">
        <v>113</v>
      </c>
      <c r="D203" s="25" t="s">
        <v>359</v>
      </c>
      <c r="E203" s="25" t="s">
        <v>303</v>
      </c>
      <c r="F203" s="25" t="s">
        <v>360</v>
      </c>
      <c r="G203" s="27">
        <v>0</v>
      </c>
      <c r="H203" s="27">
        <v>0.75</v>
      </c>
      <c r="I203" s="10">
        <f t="shared" si="3"/>
        <v>0</v>
      </c>
    </row>
    <row r="204" spans="1:9" ht="27" customHeight="1" x14ac:dyDescent="0.25">
      <c r="A204" s="7"/>
      <c r="B204" s="7" t="s">
        <v>533</v>
      </c>
      <c r="C204" s="7"/>
      <c r="D204" s="7"/>
      <c r="E204" s="7"/>
      <c r="F204" s="7" t="s">
        <v>534</v>
      </c>
      <c r="G204" s="29">
        <v>14389.2</v>
      </c>
      <c r="H204" s="29">
        <v>13766.43</v>
      </c>
      <c r="I204" s="10">
        <f t="shared" si="3"/>
        <v>0.9567196230506213</v>
      </c>
    </row>
    <row r="205" spans="1:9" ht="27" customHeight="1" x14ac:dyDescent="0.25">
      <c r="A205" s="25" t="s">
        <v>113</v>
      </c>
      <c r="B205" s="25" t="s">
        <v>113</v>
      </c>
      <c r="C205" s="25" t="s">
        <v>113</v>
      </c>
      <c r="D205" s="25" t="s">
        <v>466</v>
      </c>
      <c r="E205" s="25" t="s">
        <v>303</v>
      </c>
      <c r="F205" s="25" t="s">
        <v>467</v>
      </c>
      <c r="G205" s="27">
        <v>14389.2</v>
      </c>
      <c r="H205" s="27">
        <v>13766.43</v>
      </c>
      <c r="I205" s="10">
        <f t="shared" si="3"/>
        <v>0.9567196230506213</v>
      </c>
    </row>
    <row r="206" spans="1:9" ht="27" customHeight="1" x14ac:dyDescent="0.25">
      <c r="A206" s="7"/>
      <c r="B206" s="7" t="s">
        <v>535</v>
      </c>
      <c r="C206" s="7"/>
      <c r="D206" s="7"/>
      <c r="E206" s="7"/>
      <c r="F206" s="7" t="s">
        <v>536</v>
      </c>
      <c r="G206" s="29">
        <v>168767</v>
      </c>
      <c r="H206" s="29">
        <v>168157.14</v>
      </c>
      <c r="I206" s="10">
        <f t="shared" si="3"/>
        <v>0.99638637885368597</v>
      </c>
    </row>
    <row r="207" spans="1:9" ht="39.950000000000003" customHeight="1" x14ac:dyDescent="0.25">
      <c r="A207" s="25" t="s">
        <v>113</v>
      </c>
      <c r="B207" s="25" t="s">
        <v>113</v>
      </c>
      <c r="C207" s="25" t="s">
        <v>113</v>
      </c>
      <c r="D207" s="25" t="s">
        <v>307</v>
      </c>
      <c r="E207" s="25" t="s">
        <v>303</v>
      </c>
      <c r="F207" s="25" t="s">
        <v>308</v>
      </c>
      <c r="G207" s="27">
        <v>168767</v>
      </c>
      <c r="H207" s="27">
        <v>168157.14</v>
      </c>
      <c r="I207" s="10">
        <f t="shared" si="3"/>
        <v>0.99638637885368597</v>
      </c>
    </row>
    <row r="208" spans="1:9" ht="27" customHeight="1" x14ac:dyDescent="0.25">
      <c r="A208" s="3" t="s">
        <v>537</v>
      </c>
      <c r="B208" s="3"/>
      <c r="C208" s="3"/>
      <c r="D208" s="3"/>
      <c r="E208" s="3"/>
      <c r="F208" s="3" t="s">
        <v>538</v>
      </c>
      <c r="G208" s="23">
        <v>3194148.57</v>
      </c>
      <c r="H208" s="23">
        <v>3167949.89</v>
      </c>
      <c r="I208" s="5">
        <f t="shared" si="3"/>
        <v>0.99179791439694998</v>
      </c>
    </row>
    <row r="209" spans="1:9" ht="27" customHeight="1" x14ac:dyDescent="0.25">
      <c r="A209" s="7"/>
      <c r="B209" s="7" t="s">
        <v>539</v>
      </c>
      <c r="C209" s="7"/>
      <c r="D209" s="7"/>
      <c r="E209" s="7"/>
      <c r="F209" s="7" t="s">
        <v>540</v>
      </c>
      <c r="G209" s="29">
        <v>697534.62</v>
      </c>
      <c r="H209" s="29">
        <v>676732.87</v>
      </c>
      <c r="I209" s="10">
        <f t="shared" si="3"/>
        <v>0.97017818269722589</v>
      </c>
    </row>
    <row r="210" spans="1:9" ht="14.25" customHeight="1" x14ac:dyDescent="0.25">
      <c r="A210" s="25" t="s">
        <v>113</v>
      </c>
      <c r="B210" s="25" t="s">
        <v>113</v>
      </c>
      <c r="C210" s="25" t="s">
        <v>113</v>
      </c>
      <c r="D210" s="25" t="s">
        <v>321</v>
      </c>
      <c r="E210" s="25" t="s">
        <v>303</v>
      </c>
      <c r="F210" s="25" t="s">
        <v>322</v>
      </c>
      <c r="G210" s="27">
        <v>500000</v>
      </c>
      <c r="H210" s="27">
        <v>499785.79</v>
      </c>
      <c r="I210" s="10">
        <f t="shared" si="3"/>
        <v>0.9995715799999999</v>
      </c>
    </row>
    <row r="211" spans="1:9" ht="14.25" customHeight="1" x14ac:dyDescent="0.25">
      <c r="A211" s="25" t="s">
        <v>113</v>
      </c>
      <c r="B211" s="25" t="s">
        <v>113</v>
      </c>
      <c r="C211" s="25" t="s">
        <v>113</v>
      </c>
      <c r="D211" s="25" t="s">
        <v>305</v>
      </c>
      <c r="E211" s="25" t="s">
        <v>303</v>
      </c>
      <c r="F211" s="25" t="s">
        <v>306</v>
      </c>
      <c r="G211" s="27">
        <v>1000</v>
      </c>
      <c r="H211" s="27">
        <v>1354.62</v>
      </c>
      <c r="I211" s="10">
        <f t="shared" si="3"/>
        <v>1.3546199999999999</v>
      </c>
    </row>
    <row r="212" spans="1:9" ht="39.950000000000003" customHeight="1" x14ac:dyDescent="0.25">
      <c r="A212" s="25" t="s">
        <v>113</v>
      </c>
      <c r="B212" s="25" t="s">
        <v>113</v>
      </c>
      <c r="C212" s="25" t="s">
        <v>113</v>
      </c>
      <c r="D212" s="25" t="s">
        <v>541</v>
      </c>
      <c r="E212" s="25" t="s">
        <v>303</v>
      </c>
      <c r="F212" s="25" t="s">
        <v>542</v>
      </c>
      <c r="G212" s="27">
        <v>196534.62</v>
      </c>
      <c r="H212" s="27">
        <v>175592.46</v>
      </c>
      <c r="I212" s="10">
        <f t="shared" si="3"/>
        <v>0.89344289570967195</v>
      </c>
    </row>
    <row r="213" spans="1:9" ht="27" customHeight="1" x14ac:dyDescent="0.25">
      <c r="A213" s="7"/>
      <c r="B213" s="7" t="s">
        <v>543</v>
      </c>
      <c r="C213" s="7"/>
      <c r="D213" s="7"/>
      <c r="E213" s="7"/>
      <c r="F213" s="7" t="s">
        <v>544</v>
      </c>
      <c r="G213" s="29">
        <v>2320000</v>
      </c>
      <c r="H213" s="29">
        <v>2290703.92</v>
      </c>
      <c r="I213" s="10">
        <f t="shared" si="3"/>
        <v>0.98737237931034483</v>
      </c>
    </row>
    <row r="214" spans="1:9" ht="27" customHeight="1" x14ac:dyDescent="0.25">
      <c r="A214" s="25" t="s">
        <v>113</v>
      </c>
      <c r="B214" s="25" t="s">
        <v>113</v>
      </c>
      <c r="C214" s="25" t="s">
        <v>113</v>
      </c>
      <c r="D214" s="25" t="s">
        <v>415</v>
      </c>
      <c r="E214" s="25" t="s">
        <v>303</v>
      </c>
      <c r="F214" s="25" t="s">
        <v>416</v>
      </c>
      <c r="G214" s="27">
        <v>2320000</v>
      </c>
      <c r="H214" s="27">
        <v>2285674.9</v>
      </c>
      <c r="I214" s="10">
        <f t="shared" si="3"/>
        <v>0.98520469827586199</v>
      </c>
    </row>
    <row r="215" spans="1:9" ht="14.25" customHeight="1" x14ac:dyDescent="0.25">
      <c r="A215" s="25" t="s">
        <v>113</v>
      </c>
      <c r="B215" s="25" t="s">
        <v>113</v>
      </c>
      <c r="C215" s="25" t="s">
        <v>113</v>
      </c>
      <c r="D215" s="25" t="s">
        <v>401</v>
      </c>
      <c r="E215" s="25" t="s">
        <v>303</v>
      </c>
      <c r="F215" s="25" t="s">
        <v>402</v>
      </c>
      <c r="G215" s="27">
        <v>0</v>
      </c>
      <c r="H215" s="27">
        <v>5029.0200000000004</v>
      </c>
      <c r="I215" s="10">
        <f t="shared" si="3"/>
        <v>0</v>
      </c>
    </row>
    <row r="216" spans="1:9" ht="14.25" customHeight="1" x14ac:dyDescent="0.25">
      <c r="A216" s="7"/>
      <c r="B216" s="7" t="s">
        <v>545</v>
      </c>
      <c r="C216" s="7"/>
      <c r="D216" s="7"/>
      <c r="E216" s="7"/>
      <c r="F216" s="7" t="s">
        <v>546</v>
      </c>
      <c r="G216" s="29">
        <v>0</v>
      </c>
      <c r="H216" s="29">
        <v>4059</v>
      </c>
      <c r="I216" s="10">
        <f t="shared" si="3"/>
        <v>0</v>
      </c>
    </row>
    <row r="217" spans="1:9" ht="14.25" customHeight="1" x14ac:dyDescent="0.25">
      <c r="A217" s="25" t="s">
        <v>113</v>
      </c>
      <c r="B217" s="25" t="s">
        <v>113</v>
      </c>
      <c r="C217" s="25" t="s">
        <v>113</v>
      </c>
      <c r="D217" s="25" t="s">
        <v>352</v>
      </c>
      <c r="E217" s="25" t="s">
        <v>303</v>
      </c>
      <c r="F217" s="25" t="s">
        <v>353</v>
      </c>
      <c r="G217" s="27">
        <v>0</v>
      </c>
      <c r="H217" s="27">
        <v>4059</v>
      </c>
      <c r="I217" s="10">
        <f t="shared" si="3"/>
        <v>0</v>
      </c>
    </row>
    <row r="218" spans="1:9" ht="27" customHeight="1" x14ac:dyDescent="0.25">
      <c r="A218" s="7"/>
      <c r="B218" s="7" t="s">
        <v>547</v>
      </c>
      <c r="C218" s="7"/>
      <c r="D218" s="7"/>
      <c r="E218" s="7"/>
      <c r="F218" s="7" t="s">
        <v>548</v>
      </c>
      <c r="G218" s="29">
        <v>37013.949999999997</v>
      </c>
      <c r="H218" s="29">
        <v>36019.47</v>
      </c>
      <c r="I218" s="10">
        <f t="shared" si="3"/>
        <v>0.97313229201422713</v>
      </c>
    </row>
    <row r="219" spans="1:9" ht="39.950000000000003" customHeight="1" x14ac:dyDescent="0.25">
      <c r="A219" s="25" t="s">
        <v>113</v>
      </c>
      <c r="B219" s="25" t="s">
        <v>113</v>
      </c>
      <c r="C219" s="25" t="s">
        <v>113</v>
      </c>
      <c r="D219" s="25" t="s">
        <v>458</v>
      </c>
      <c r="E219" s="25" t="s">
        <v>303</v>
      </c>
      <c r="F219" s="25" t="s">
        <v>459</v>
      </c>
      <c r="G219" s="27">
        <v>37013.949999999997</v>
      </c>
      <c r="H219" s="27">
        <v>34639.47</v>
      </c>
      <c r="I219" s="10">
        <f t="shared" si="3"/>
        <v>0.93584905150625652</v>
      </c>
    </row>
    <row r="220" spans="1:9" ht="39.950000000000003" customHeight="1" x14ac:dyDescent="0.25">
      <c r="A220" s="25" t="s">
        <v>113</v>
      </c>
      <c r="B220" s="25" t="s">
        <v>113</v>
      </c>
      <c r="C220" s="25" t="s">
        <v>113</v>
      </c>
      <c r="D220" s="25" t="s">
        <v>541</v>
      </c>
      <c r="E220" s="25" t="s">
        <v>133</v>
      </c>
      <c r="F220" s="25" t="s">
        <v>542</v>
      </c>
      <c r="G220" s="27">
        <v>0</v>
      </c>
      <c r="H220" s="27">
        <v>1380</v>
      </c>
      <c r="I220" s="10">
        <f t="shared" si="3"/>
        <v>0</v>
      </c>
    </row>
    <row r="221" spans="1:9" ht="14.25" customHeight="1" x14ac:dyDescent="0.25">
      <c r="A221" s="7"/>
      <c r="B221" s="7" t="s">
        <v>549</v>
      </c>
      <c r="C221" s="7"/>
      <c r="D221" s="7"/>
      <c r="E221" s="7"/>
      <c r="F221" s="7" t="s">
        <v>550</v>
      </c>
      <c r="G221" s="29">
        <v>0</v>
      </c>
      <c r="H221" s="29">
        <v>4455.88</v>
      </c>
      <c r="I221" s="10">
        <f t="shared" si="3"/>
        <v>0</v>
      </c>
    </row>
    <row r="222" spans="1:9" ht="14.25" customHeight="1" x14ac:dyDescent="0.25">
      <c r="A222" s="25" t="s">
        <v>113</v>
      </c>
      <c r="B222" s="25" t="s">
        <v>113</v>
      </c>
      <c r="C222" s="25" t="s">
        <v>113</v>
      </c>
      <c r="D222" s="25" t="s">
        <v>363</v>
      </c>
      <c r="E222" s="25" t="s">
        <v>303</v>
      </c>
      <c r="F222" s="25" t="s">
        <v>364</v>
      </c>
      <c r="G222" s="27">
        <v>0</v>
      </c>
      <c r="H222" s="27">
        <v>4455.88</v>
      </c>
      <c r="I222" s="10">
        <f t="shared" si="3"/>
        <v>0</v>
      </c>
    </row>
    <row r="223" spans="1:9" ht="27" customHeight="1" x14ac:dyDescent="0.25">
      <c r="A223" s="7"/>
      <c r="B223" s="7" t="s">
        <v>551</v>
      </c>
      <c r="C223" s="7"/>
      <c r="D223" s="7"/>
      <c r="E223" s="7"/>
      <c r="F223" s="7" t="s">
        <v>552</v>
      </c>
      <c r="G223" s="29">
        <v>16000</v>
      </c>
      <c r="H223" s="29">
        <v>11308.59</v>
      </c>
      <c r="I223" s="10">
        <f t="shared" si="3"/>
        <v>0.70678687500000004</v>
      </c>
    </row>
    <row r="224" spans="1:9" ht="27" customHeight="1" x14ac:dyDescent="0.25">
      <c r="A224" s="25" t="s">
        <v>113</v>
      </c>
      <c r="B224" s="25" t="s">
        <v>113</v>
      </c>
      <c r="C224" s="25" t="s">
        <v>113</v>
      </c>
      <c r="D224" s="25" t="s">
        <v>438</v>
      </c>
      <c r="E224" s="25" t="s">
        <v>303</v>
      </c>
      <c r="F224" s="25" t="s">
        <v>439</v>
      </c>
      <c r="G224" s="27">
        <v>1000</v>
      </c>
      <c r="H224" s="27">
        <v>0</v>
      </c>
      <c r="I224" s="10">
        <f t="shared" si="3"/>
        <v>0</v>
      </c>
    </row>
    <row r="225" spans="1:9" ht="14.25" customHeight="1" x14ac:dyDescent="0.25">
      <c r="A225" s="25" t="s">
        <v>113</v>
      </c>
      <c r="B225" s="25" t="s">
        <v>113</v>
      </c>
      <c r="C225" s="25" t="s">
        <v>113</v>
      </c>
      <c r="D225" s="25" t="s">
        <v>348</v>
      </c>
      <c r="E225" s="25" t="s">
        <v>303</v>
      </c>
      <c r="F225" s="25" t="s">
        <v>349</v>
      </c>
      <c r="G225" s="27">
        <v>15000</v>
      </c>
      <c r="H225" s="27">
        <v>11308.59</v>
      </c>
      <c r="I225" s="10">
        <f t="shared" si="3"/>
        <v>0.75390599999999997</v>
      </c>
    </row>
    <row r="226" spans="1:9" ht="14.25" customHeight="1" x14ac:dyDescent="0.25">
      <c r="A226" s="7"/>
      <c r="B226" s="7" t="s">
        <v>553</v>
      </c>
      <c r="C226" s="7"/>
      <c r="D226" s="7"/>
      <c r="E226" s="7"/>
      <c r="F226" s="7" t="s">
        <v>554</v>
      </c>
      <c r="G226" s="29">
        <v>0</v>
      </c>
      <c r="H226" s="29">
        <v>0.36</v>
      </c>
      <c r="I226" s="10">
        <f t="shared" si="3"/>
        <v>0</v>
      </c>
    </row>
    <row r="227" spans="1:9" ht="14.25" customHeight="1" x14ac:dyDescent="0.25">
      <c r="A227" s="25" t="s">
        <v>113</v>
      </c>
      <c r="B227" s="25" t="s">
        <v>113</v>
      </c>
      <c r="C227" s="25" t="s">
        <v>113</v>
      </c>
      <c r="D227" s="25" t="s">
        <v>555</v>
      </c>
      <c r="E227" s="25" t="s">
        <v>303</v>
      </c>
      <c r="F227" s="25" t="s">
        <v>556</v>
      </c>
      <c r="G227" s="27">
        <v>0</v>
      </c>
      <c r="H227" s="27">
        <v>0.36</v>
      </c>
      <c r="I227" s="10">
        <f t="shared" si="3"/>
        <v>0</v>
      </c>
    </row>
    <row r="228" spans="1:9" ht="27" customHeight="1" x14ac:dyDescent="0.25">
      <c r="A228" s="7"/>
      <c r="B228" s="7" t="s">
        <v>557</v>
      </c>
      <c r="C228" s="7"/>
      <c r="D228" s="7"/>
      <c r="E228" s="7"/>
      <c r="F228" s="7" t="s">
        <v>301</v>
      </c>
      <c r="G228" s="29">
        <v>123600</v>
      </c>
      <c r="H228" s="29">
        <v>144669.79999999999</v>
      </c>
      <c r="I228" s="10">
        <f t="shared" si="3"/>
        <v>1.170467637540453</v>
      </c>
    </row>
    <row r="229" spans="1:9" ht="14.25" customHeight="1" x14ac:dyDescent="0.25">
      <c r="A229" s="25" t="s">
        <v>113</v>
      </c>
      <c r="B229" s="25" t="s">
        <v>113</v>
      </c>
      <c r="C229" s="25" t="s">
        <v>113</v>
      </c>
      <c r="D229" s="25" t="s">
        <v>399</v>
      </c>
      <c r="E229" s="25" t="s">
        <v>303</v>
      </c>
      <c r="F229" s="25" t="s">
        <v>400</v>
      </c>
      <c r="G229" s="27">
        <v>5000</v>
      </c>
      <c r="H229" s="27">
        <v>4399.2</v>
      </c>
      <c r="I229" s="10">
        <f t="shared" si="3"/>
        <v>0.87983999999999996</v>
      </c>
    </row>
    <row r="230" spans="1:9" ht="14.25" customHeight="1" x14ac:dyDescent="0.25">
      <c r="A230" s="25" t="s">
        <v>113</v>
      </c>
      <c r="B230" s="25" t="s">
        <v>113</v>
      </c>
      <c r="C230" s="25" t="s">
        <v>113</v>
      </c>
      <c r="D230" s="25" t="s">
        <v>401</v>
      </c>
      <c r="E230" s="25" t="s">
        <v>303</v>
      </c>
      <c r="F230" s="25" t="s">
        <v>402</v>
      </c>
      <c r="G230" s="27">
        <v>4000</v>
      </c>
      <c r="H230" s="27">
        <v>0</v>
      </c>
      <c r="I230" s="10">
        <f t="shared" si="3"/>
        <v>0</v>
      </c>
    </row>
    <row r="231" spans="1:9" ht="14.25" customHeight="1" x14ac:dyDescent="0.25">
      <c r="A231" s="25" t="s">
        <v>113</v>
      </c>
      <c r="B231" s="25" t="s">
        <v>113</v>
      </c>
      <c r="C231" s="25" t="s">
        <v>113</v>
      </c>
      <c r="D231" s="25" t="s">
        <v>305</v>
      </c>
      <c r="E231" s="25" t="s">
        <v>303</v>
      </c>
      <c r="F231" s="25" t="s">
        <v>306</v>
      </c>
      <c r="G231" s="27">
        <v>0</v>
      </c>
      <c r="H231" s="27">
        <v>270.60000000000002</v>
      </c>
      <c r="I231" s="10">
        <f t="shared" si="3"/>
        <v>0</v>
      </c>
    </row>
    <row r="232" spans="1:9" ht="39.950000000000003" customHeight="1" x14ac:dyDescent="0.25">
      <c r="A232" s="25" t="s">
        <v>113</v>
      </c>
      <c r="B232" s="25" t="s">
        <v>113</v>
      </c>
      <c r="C232" s="25" t="s">
        <v>113</v>
      </c>
      <c r="D232" s="25" t="s">
        <v>458</v>
      </c>
      <c r="E232" s="25" t="s">
        <v>303</v>
      </c>
      <c r="F232" s="25" t="s">
        <v>459</v>
      </c>
      <c r="G232" s="27">
        <v>114600</v>
      </c>
      <c r="H232" s="27">
        <v>140000</v>
      </c>
      <c r="I232" s="10">
        <f t="shared" si="3"/>
        <v>1.2216404886561956</v>
      </c>
    </row>
    <row r="233" spans="1:9" ht="27" customHeight="1" x14ac:dyDescent="0.25">
      <c r="A233" s="3" t="s">
        <v>558</v>
      </c>
      <c r="B233" s="3"/>
      <c r="C233" s="3"/>
      <c r="D233" s="3"/>
      <c r="E233" s="3"/>
      <c r="F233" s="3" t="s">
        <v>559</v>
      </c>
      <c r="G233" s="23">
        <v>35149.72</v>
      </c>
      <c r="H233" s="23">
        <v>194149.73</v>
      </c>
      <c r="I233" s="5">
        <f t="shared" si="3"/>
        <v>5.5235071573827614</v>
      </c>
    </row>
    <row r="234" spans="1:9" ht="27" customHeight="1" x14ac:dyDescent="0.25">
      <c r="A234" s="7"/>
      <c r="B234" s="7" t="s">
        <v>560</v>
      </c>
      <c r="C234" s="7"/>
      <c r="D234" s="7"/>
      <c r="E234" s="7"/>
      <c r="F234" s="7" t="s">
        <v>561</v>
      </c>
      <c r="G234" s="29">
        <v>35149.72</v>
      </c>
      <c r="H234" s="29">
        <v>35149.730000000003</v>
      </c>
      <c r="I234" s="10">
        <f t="shared" si="3"/>
        <v>1.0000002844972877</v>
      </c>
    </row>
    <row r="235" spans="1:9" ht="27" customHeight="1" x14ac:dyDescent="0.25">
      <c r="A235" s="25" t="s">
        <v>113</v>
      </c>
      <c r="B235" s="25" t="s">
        <v>113</v>
      </c>
      <c r="C235" s="25" t="s">
        <v>113</v>
      </c>
      <c r="D235" s="25" t="s">
        <v>323</v>
      </c>
      <c r="E235" s="25" t="s">
        <v>303</v>
      </c>
      <c r="F235" s="25" t="s">
        <v>324</v>
      </c>
      <c r="G235" s="27">
        <v>35149.72</v>
      </c>
      <c r="H235" s="27">
        <v>35149.730000000003</v>
      </c>
      <c r="I235" s="10">
        <f t="shared" si="3"/>
        <v>1.0000002844972877</v>
      </c>
    </row>
    <row r="236" spans="1:9" ht="14.25" customHeight="1" x14ac:dyDescent="0.25">
      <c r="A236" s="7"/>
      <c r="B236" s="7" t="s">
        <v>562</v>
      </c>
      <c r="C236" s="7"/>
      <c r="D236" s="7"/>
      <c r="E236" s="7"/>
      <c r="F236" s="7" t="s">
        <v>301</v>
      </c>
      <c r="G236" s="29">
        <v>0</v>
      </c>
      <c r="H236" s="29">
        <v>159000</v>
      </c>
      <c r="I236" s="10">
        <f t="shared" si="3"/>
        <v>0</v>
      </c>
    </row>
    <row r="237" spans="1:9" ht="52.9" customHeight="1" x14ac:dyDescent="0.25">
      <c r="A237" s="25" t="s">
        <v>113</v>
      </c>
      <c r="B237" s="25" t="s">
        <v>113</v>
      </c>
      <c r="C237" s="25" t="s">
        <v>113</v>
      </c>
      <c r="D237" s="25" t="s">
        <v>298</v>
      </c>
      <c r="E237" s="25" t="s">
        <v>111</v>
      </c>
      <c r="F237" s="25" t="s">
        <v>299</v>
      </c>
      <c r="G237" s="27">
        <v>0</v>
      </c>
      <c r="H237" s="27">
        <v>159000</v>
      </c>
      <c r="I237" s="10">
        <f t="shared" si="3"/>
        <v>0</v>
      </c>
    </row>
    <row r="238" spans="1:9" ht="14.25" customHeight="1" x14ac:dyDescent="0.25">
      <c r="A238" s="3" t="s">
        <v>563</v>
      </c>
      <c r="B238" s="3"/>
      <c r="C238" s="3"/>
      <c r="D238" s="3"/>
      <c r="E238" s="3"/>
      <c r="F238" s="3" t="s">
        <v>564</v>
      </c>
      <c r="G238" s="23">
        <v>165000</v>
      </c>
      <c r="H238" s="23">
        <v>165000</v>
      </c>
      <c r="I238" s="5">
        <f t="shared" si="3"/>
        <v>1</v>
      </c>
    </row>
    <row r="239" spans="1:9" ht="14.25" customHeight="1" x14ac:dyDescent="0.25">
      <c r="A239" s="7"/>
      <c r="B239" s="7" t="s">
        <v>565</v>
      </c>
      <c r="C239" s="7"/>
      <c r="D239" s="7"/>
      <c r="E239" s="7"/>
      <c r="F239" s="7" t="s">
        <v>566</v>
      </c>
      <c r="G239" s="29">
        <v>165000</v>
      </c>
      <c r="H239" s="29">
        <v>165000</v>
      </c>
      <c r="I239" s="10">
        <f t="shared" si="3"/>
        <v>1</v>
      </c>
    </row>
    <row r="240" spans="1:9" ht="39.950000000000003" customHeight="1" x14ac:dyDescent="0.25">
      <c r="A240" s="25" t="s">
        <v>113</v>
      </c>
      <c r="B240" s="25" t="s">
        <v>113</v>
      </c>
      <c r="C240" s="25" t="s">
        <v>113</v>
      </c>
      <c r="D240" s="25" t="s">
        <v>311</v>
      </c>
      <c r="E240" s="25" t="s">
        <v>303</v>
      </c>
      <c r="F240" s="25" t="s">
        <v>312</v>
      </c>
      <c r="G240" s="27">
        <v>165000</v>
      </c>
      <c r="H240" s="27">
        <v>165000</v>
      </c>
      <c r="I240" s="10">
        <f t="shared" si="3"/>
        <v>1</v>
      </c>
    </row>
    <row r="241" spans="1:9" ht="27" customHeight="1" x14ac:dyDescent="0.25">
      <c r="A241" s="3"/>
      <c r="B241" s="3"/>
      <c r="C241" s="3"/>
      <c r="D241" s="3"/>
      <c r="E241" s="3"/>
      <c r="F241" s="3" t="s">
        <v>567</v>
      </c>
      <c r="G241" s="23">
        <v>62163618.009999998</v>
      </c>
      <c r="H241" s="23">
        <v>61183394.600000001</v>
      </c>
      <c r="I241" s="5">
        <f t="shared" si="3"/>
        <v>0.98423155792118933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2" width="14.28515625" customWidth="1"/>
    <col min="3" max="3" width="14.28515625" hidden="1" customWidth="1"/>
    <col min="4" max="5" width="14.28515625" customWidth="1"/>
    <col min="6" max="6" width="57.140625" customWidth="1"/>
    <col min="7" max="9" width="14.28515625" customWidth="1"/>
  </cols>
  <sheetData>
    <row r="1" spans="1:9" ht="22.5" x14ac:dyDescent="0.25">
      <c r="A1" s="1" t="s">
        <v>285</v>
      </c>
      <c r="B1" s="1" t="s">
        <v>286</v>
      </c>
      <c r="C1" s="1" t="s">
        <v>287</v>
      </c>
      <c r="D1" s="1" t="s">
        <v>288</v>
      </c>
      <c r="E1" s="1" t="s">
        <v>289</v>
      </c>
      <c r="F1" s="1" t="s">
        <v>290</v>
      </c>
      <c r="G1" s="1" t="s">
        <v>291</v>
      </c>
      <c r="H1" s="1" t="s">
        <v>292</v>
      </c>
      <c r="I1" s="1" t="s">
        <v>293</v>
      </c>
    </row>
    <row r="2" spans="1:9" ht="27" customHeight="1" x14ac:dyDescent="0.25">
      <c r="A2" s="3" t="s">
        <v>294</v>
      </c>
      <c r="B2" s="3"/>
      <c r="C2" s="3"/>
      <c r="D2" s="3"/>
      <c r="E2" s="3"/>
      <c r="F2" s="3" t="s">
        <v>295</v>
      </c>
      <c r="G2" s="23">
        <v>1607718.76</v>
      </c>
      <c r="H2" s="23">
        <v>1602408.96</v>
      </c>
      <c r="I2" s="5">
        <f t="shared" ref="I2:I65" si="0">IF($G2=0,0,$H2/$G2)</f>
        <v>0.99669730792965305</v>
      </c>
    </row>
    <row r="3" spans="1:9" ht="27" customHeight="1" x14ac:dyDescent="0.25">
      <c r="A3" s="7"/>
      <c r="B3" s="7" t="s">
        <v>300</v>
      </c>
      <c r="C3" s="7"/>
      <c r="D3" s="7"/>
      <c r="E3" s="7"/>
      <c r="F3" s="7" t="s">
        <v>301</v>
      </c>
      <c r="G3" s="29">
        <v>1607718.76</v>
      </c>
      <c r="H3" s="29">
        <v>1602408.96</v>
      </c>
      <c r="I3" s="10">
        <f t="shared" si="0"/>
        <v>0.99669730792965305</v>
      </c>
    </row>
    <row r="4" spans="1:9" ht="39.950000000000003" customHeight="1" x14ac:dyDescent="0.25">
      <c r="A4" s="25" t="s">
        <v>113</v>
      </c>
      <c r="B4" s="25" t="s">
        <v>113</v>
      </c>
      <c r="C4" s="25" t="s">
        <v>113</v>
      </c>
      <c r="D4" s="25" t="s">
        <v>302</v>
      </c>
      <c r="E4" s="25" t="s">
        <v>303</v>
      </c>
      <c r="F4" s="25" t="s">
        <v>304</v>
      </c>
      <c r="G4" s="27">
        <v>0</v>
      </c>
      <c r="H4" s="27">
        <v>8231.18</v>
      </c>
      <c r="I4" s="10">
        <f t="shared" si="0"/>
        <v>0</v>
      </c>
    </row>
    <row r="5" spans="1:9" ht="14.25" customHeight="1" x14ac:dyDescent="0.25">
      <c r="A5" s="25" t="s">
        <v>113</v>
      </c>
      <c r="B5" s="25" t="s">
        <v>113</v>
      </c>
      <c r="C5" s="25" t="s">
        <v>113</v>
      </c>
      <c r="D5" s="25" t="s">
        <v>305</v>
      </c>
      <c r="E5" s="25" t="s">
        <v>303</v>
      </c>
      <c r="F5" s="25" t="s">
        <v>306</v>
      </c>
      <c r="G5" s="27">
        <v>0</v>
      </c>
      <c r="H5" s="27">
        <v>1461.45</v>
      </c>
      <c r="I5" s="10">
        <f t="shared" si="0"/>
        <v>0</v>
      </c>
    </row>
    <row r="6" spans="1:9" ht="39.950000000000003" customHeight="1" x14ac:dyDescent="0.25">
      <c r="A6" s="25" t="s">
        <v>113</v>
      </c>
      <c r="B6" s="25" t="s">
        <v>113</v>
      </c>
      <c r="C6" s="25" t="s">
        <v>113</v>
      </c>
      <c r="D6" s="25" t="s">
        <v>307</v>
      </c>
      <c r="E6" s="25" t="s">
        <v>303</v>
      </c>
      <c r="F6" s="25" t="s">
        <v>308</v>
      </c>
      <c r="G6" s="27">
        <v>1422054.76</v>
      </c>
      <c r="H6" s="27">
        <v>1422054.76</v>
      </c>
      <c r="I6" s="10">
        <f t="shared" si="0"/>
        <v>1</v>
      </c>
    </row>
    <row r="7" spans="1:9" ht="39.950000000000003" customHeight="1" x14ac:dyDescent="0.25">
      <c r="A7" s="25" t="s">
        <v>113</v>
      </c>
      <c r="B7" s="25" t="s">
        <v>113</v>
      </c>
      <c r="C7" s="25" t="s">
        <v>113</v>
      </c>
      <c r="D7" s="25" t="s">
        <v>309</v>
      </c>
      <c r="E7" s="25" t="s">
        <v>303</v>
      </c>
      <c r="F7" s="25" t="s">
        <v>310</v>
      </c>
      <c r="G7" s="27">
        <v>185664</v>
      </c>
      <c r="H7" s="27">
        <v>170661.57</v>
      </c>
      <c r="I7" s="10">
        <f t="shared" si="0"/>
        <v>0.91919580532574974</v>
      </c>
    </row>
    <row r="8" spans="1:9" ht="14.25" customHeight="1" x14ac:dyDescent="0.25">
      <c r="A8" s="3" t="s">
        <v>313</v>
      </c>
      <c r="B8" s="3"/>
      <c r="C8" s="3"/>
      <c r="D8" s="3"/>
      <c r="E8" s="3"/>
      <c r="F8" s="3" t="s">
        <v>314</v>
      </c>
      <c r="G8" s="23">
        <v>0</v>
      </c>
      <c r="H8" s="23">
        <v>7262.18</v>
      </c>
      <c r="I8" s="5">
        <f t="shared" si="0"/>
        <v>0</v>
      </c>
    </row>
    <row r="9" spans="1:9" ht="14.25" customHeight="1" x14ac:dyDescent="0.25">
      <c r="A9" s="7"/>
      <c r="B9" s="7" t="s">
        <v>315</v>
      </c>
      <c r="C9" s="7"/>
      <c r="D9" s="7"/>
      <c r="E9" s="7"/>
      <c r="F9" s="7" t="s">
        <v>316</v>
      </c>
      <c r="G9" s="29">
        <v>0</v>
      </c>
      <c r="H9" s="29">
        <v>7262.18</v>
      </c>
      <c r="I9" s="10">
        <f t="shared" si="0"/>
        <v>0</v>
      </c>
    </row>
    <row r="10" spans="1:9" ht="39.950000000000003" customHeight="1" x14ac:dyDescent="0.25">
      <c r="A10" s="25" t="s">
        <v>113</v>
      </c>
      <c r="B10" s="25" t="s">
        <v>113</v>
      </c>
      <c r="C10" s="25" t="s">
        <v>113</v>
      </c>
      <c r="D10" s="25" t="s">
        <v>302</v>
      </c>
      <c r="E10" s="25" t="s">
        <v>303</v>
      </c>
      <c r="F10" s="25" t="s">
        <v>304</v>
      </c>
      <c r="G10" s="27">
        <v>0</v>
      </c>
      <c r="H10" s="27">
        <v>7262.18</v>
      </c>
      <c r="I10" s="10">
        <f t="shared" si="0"/>
        <v>0</v>
      </c>
    </row>
    <row r="11" spans="1:9" ht="14.25" customHeight="1" x14ac:dyDescent="0.25">
      <c r="A11" s="3" t="s">
        <v>317</v>
      </c>
      <c r="B11" s="3"/>
      <c r="C11" s="3"/>
      <c r="D11" s="3"/>
      <c r="E11" s="3"/>
      <c r="F11" s="3" t="s">
        <v>318</v>
      </c>
      <c r="G11" s="23">
        <v>1000000</v>
      </c>
      <c r="H11" s="23">
        <v>944021.84</v>
      </c>
      <c r="I11" s="5">
        <f t="shared" si="0"/>
        <v>0.94402184</v>
      </c>
    </row>
    <row r="12" spans="1:9" ht="14.25" customHeight="1" x14ac:dyDescent="0.25">
      <c r="A12" s="7"/>
      <c r="B12" s="7" t="s">
        <v>319</v>
      </c>
      <c r="C12" s="7"/>
      <c r="D12" s="7"/>
      <c r="E12" s="7"/>
      <c r="F12" s="7" t="s">
        <v>320</v>
      </c>
      <c r="G12" s="29">
        <v>1000000</v>
      </c>
      <c r="H12" s="29">
        <v>944021.84</v>
      </c>
      <c r="I12" s="10">
        <f t="shared" si="0"/>
        <v>0.94402184</v>
      </c>
    </row>
    <row r="13" spans="1:9" ht="27" customHeight="1" x14ac:dyDescent="0.25">
      <c r="A13" s="25" t="s">
        <v>113</v>
      </c>
      <c r="B13" s="25" t="s">
        <v>113</v>
      </c>
      <c r="C13" s="25" t="s">
        <v>113</v>
      </c>
      <c r="D13" s="25" t="s">
        <v>321</v>
      </c>
      <c r="E13" s="25" t="s">
        <v>303</v>
      </c>
      <c r="F13" s="25" t="s">
        <v>322</v>
      </c>
      <c r="G13" s="27">
        <v>990000</v>
      </c>
      <c r="H13" s="27">
        <v>937041.54</v>
      </c>
      <c r="I13" s="10">
        <f t="shared" si="0"/>
        <v>0.9465066060606061</v>
      </c>
    </row>
    <row r="14" spans="1:9" ht="14.25" customHeight="1" x14ac:dyDescent="0.25">
      <c r="A14" s="25" t="s">
        <v>113</v>
      </c>
      <c r="B14" s="25" t="s">
        <v>113</v>
      </c>
      <c r="C14" s="25" t="s">
        <v>113</v>
      </c>
      <c r="D14" s="25" t="s">
        <v>305</v>
      </c>
      <c r="E14" s="25" t="s">
        <v>303</v>
      </c>
      <c r="F14" s="25" t="s">
        <v>306</v>
      </c>
      <c r="G14" s="27">
        <v>10000</v>
      </c>
      <c r="H14" s="27">
        <v>5830.3</v>
      </c>
      <c r="I14" s="10">
        <f t="shared" si="0"/>
        <v>0.58303000000000005</v>
      </c>
    </row>
    <row r="15" spans="1:9" ht="14.25" customHeight="1" x14ac:dyDescent="0.25">
      <c r="A15" s="25" t="s">
        <v>113</v>
      </c>
      <c r="B15" s="25" t="s">
        <v>113</v>
      </c>
      <c r="C15" s="25" t="s">
        <v>113</v>
      </c>
      <c r="D15" s="25" t="s">
        <v>323</v>
      </c>
      <c r="E15" s="25" t="s">
        <v>303</v>
      </c>
      <c r="F15" s="25" t="s">
        <v>324</v>
      </c>
      <c r="G15" s="27">
        <v>0</v>
      </c>
      <c r="H15" s="27">
        <v>1150</v>
      </c>
      <c r="I15" s="10">
        <f t="shared" si="0"/>
        <v>0</v>
      </c>
    </row>
    <row r="16" spans="1:9" ht="27" customHeight="1" x14ac:dyDescent="0.25">
      <c r="A16" s="3" t="s">
        <v>325</v>
      </c>
      <c r="B16" s="3"/>
      <c r="C16" s="3"/>
      <c r="D16" s="3"/>
      <c r="E16" s="3"/>
      <c r="F16" s="3" t="s">
        <v>326</v>
      </c>
      <c r="G16" s="23">
        <v>2169758.46</v>
      </c>
      <c r="H16" s="23">
        <v>1372791.92</v>
      </c>
      <c r="I16" s="5">
        <f t="shared" si="0"/>
        <v>0.63269342892664648</v>
      </c>
    </row>
    <row r="17" spans="1:9" ht="14.25" customHeight="1" x14ac:dyDescent="0.25">
      <c r="A17" s="7"/>
      <c r="B17" s="7" t="s">
        <v>327</v>
      </c>
      <c r="C17" s="7"/>
      <c r="D17" s="7"/>
      <c r="E17" s="7"/>
      <c r="F17" s="7" t="s">
        <v>328</v>
      </c>
      <c r="G17" s="29">
        <v>9128.4599999999991</v>
      </c>
      <c r="H17" s="29">
        <v>9128.4599999999991</v>
      </c>
      <c r="I17" s="10">
        <f t="shared" si="0"/>
        <v>1</v>
      </c>
    </row>
    <row r="18" spans="1:9" ht="39.950000000000003" customHeight="1" x14ac:dyDescent="0.25">
      <c r="A18" s="25" t="s">
        <v>113</v>
      </c>
      <c r="B18" s="25" t="s">
        <v>113</v>
      </c>
      <c r="C18" s="25" t="s">
        <v>113</v>
      </c>
      <c r="D18" s="25" t="s">
        <v>307</v>
      </c>
      <c r="E18" s="25" t="s">
        <v>303</v>
      </c>
      <c r="F18" s="25" t="s">
        <v>308</v>
      </c>
      <c r="G18" s="27">
        <v>9128.4599999999991</v>
      </c>
      <c r="H18" s="27">
        <v>9128.4599999999991</v>
      </c>
      <c r="I18" s="10">
        <f t="shared" si="0"/>
        <v>1</v>
      </c>
    </row>
    <row r="19" spans="1:9" ht="27" customHeight="1" x14ac:dyDescent="0.25">
      <c r="A19" s="7"/>
      <c r="B19" s="7" t="s">
        <v>333</v>
      </c>
      <c r="C19" s="7"/>
      <c r="D19" s="7"/>
      <c r="E19" s="7"/>
      <c r="F19" s="7" t="s">
        <v>334</v>
      </c>
      <c r="G19" s="29">
        <v>2160630</v>
      </c>
      <c r="H19" s="29">
        <v>1363062</v>
      </c>
      <c r="I19" s="10">
        <f t="shared" si="0"/>
        <v>0.63086322044959109</v>
      </c>
    </row>
    <row r="20" spans="1:9" ht="39.950000000000003" customHeight="1" x14ac:dyDescent="0.25">
      <c r="A20" s="25" t="s">
        <v>113</v>
      </c>
      <c r="B20" s="25" t="s">
        <v>113</v>
      </c>
      <c r="C20" s="25" t="s">
        <v>113</v>
      </c>
      <c r="D20" s="25" t="s">
        <v>335</v>
      </c>
      <c r="E20" s="25" t="s">
        <v>303</v>
      </c>
      <c r="F20" s="25" t="s">
        <v>336</v>
      </c>
      <c r="G20" s="27">
        <v>2160630</v>
      </c>
      <c r="H20" s="27">
        <v>1363062</v>
      </c>
      <c r="I20" s="10">
        <f t="shared" si="0"/>
        <v>0.63086322044959109</v>
      </c>
    </row>
    <row r="21" spans="1:9" ht="14.25" customHeight="1" x14ac:dyDescent="0.25">
      <c r="A21" s="7"/>
      <c r="B21" s="7" t="s">
        <v>337</v>
      </c>
      <c r="C21" s="7"/>
      <c r="D21" s="7"/>
      <c r="E21" s="7"/>
      <c r="F21" s="7" t="s">
        <v>301</v>
      </c>
      <c r="G21" s="29">
        <v>0</v>
      </c>
      <c r="H21" s="29">
        <v>601.46</v>
      </c>
      <c r="I21" s="10">
        <f t="shared" si="0"/>
        <v>0</v>
      </c>
    </row>
    <row r="22" spans="1:9" ht="14.25" customHeight="1" x14ac:dyDescent="0.25">
      <c r="A22" s="25" t="s">
        <v>113</v>
      </c>
      <c r="B22" s="25" t="s">
        <v>113</v>
      </c>
      <c r="C22" s="25" t="s">
        <v>113</v>
      </c>
      <c r="D22" s="25" t="s">
        <v>321</v>
      </c>
      <c r="E22" s="25" t="s">
        <v>303</v>
      </c>
      <c r="F22" s="25" t="s">
        <v>322</v>
      </c>
      <c r="G22" s="27">
        <v>0</v>
      </c>
      <c r="H22" s="27">
        <v>0</v>
      </c>
      <c r="I22" s="10">
        <f t="shared" si="0"/>
        <v>0</v>
      </c>
    </row>
    <row r="23" spans="1:9" ht="14.25" customHeight="1" x14ac:dyDescent="0.25">
      <c r="A23" s="25" t="s">
        <v>113</v>
      </c>
      <c r="B23" s="25" t="s">
        <v>113</v>
      </c>
      <c r="C23" s="25" t="s">
        <v>113</v>
      </c>
      <c r="D23" s="25" t="s">
        <v>305</v>
      </c>
      <c r="E23" s="25" t="s">
        <v>303</v>
      </c>
      <c r="F23" s="25" t="s">
        <v>306</v>
      </c>
      <c r="G23" s="27">
        <v>0</v>
      </c>
      <c r="H23" s="27">
        <v>362.46</v>
      </c>
      <c r="I23" s="10">
        <f t="shared" si="0"/>
        <v>0</v>
      </c>
    </row>
    <row r="24" spans="1:9" ht="14.25" customHeight="1" x14ac:dyDescent="0.25">
      <c r="A24" s="25" t="s">
        <v>113</v>
      </c>
      <c r="B24" s="25" t="s">
        <v>113</v>
      </c>
      <c r="C24" s="25" t="s">
        <v>113</v>
      </c>
      <c r="D24" s="25" t="s">
        <v>338</v>
      </c>
      <c r="E24" s="25" t="s">
        <v>303</v>
      </c>
      <c r="F24" s="25" t="s">
        <v>339</v>
      </c>
      <c r="G24" s="27">
        <v>0</v>
      </c>
      <c r="H24" s="27">
        <v>239</v>
      </c>
      <c r="I24" s="10">
        <f t="shared" si="0"/>
        <v>0</v>
      </c>
    </row>
    <row r="25" spans="1:9" ht="27" customHeight="1" x14ac:dyDescent="0.25">
      <c r="A25" s="3" t="s">
        <v>340</v>
      </c>
      <c r="B25" s="3"/>
      <c r="C25" s="3"/>
      <c r="D25" s="3"/>
      <c r="E25" s="3"/>
      <c r="F25" s="3" t="s">
        <v>341</v>
      </c>
      <c r="G25" s="23">
        <v>219863.89</v>
      </c>
      <c r="H25" s="23">
        <v>233254.93</v>
      </c>
      <c r="I25" s="5">
        <f t="shared" si="0"/>
        <v>1.0609060450990837</v>
      </c>
    </row>
    <row r="26" spans="1:9" ht="27" customHeight="1" x14ac:dyDescent="0.25">
      <c r="A26" s="7"/>
      <c r="B26" s="7" t="s">
        <v>342</v>
      </c>
      <c r="C26" s="7"/>
      <c r="D26" s="7"/>
      <c r="E26" s="7"/>
      <c r="F26" s="7" t="s">
        <v>343</v>
      </c>
      <c r="G26" s="29">
        <v>209863.89</v>
      </c>
      <c r="H26" s="29">
        <v>224558.18</v>
      </c>
      <c r="I26" s="10">
        <f t="shared" si="0"/>
        <v>1.0700181913143798</v>
      </c>
    </row>
    <row r="27" spans="1:9" ht="14.25" customHeight="1" x14ac:dyDescent="0.25">
      <c r="A27" s="25" t="s">
        <v>113</v>
      </c>
      <c r="B27" s="25" t="s">
        <v>113</v>
      </c>
      <c r="C27" s="25" t="s">
        <v>113</v>
      </c>
      <c r="D27" s="25" t="s">
        <v>344</v>
      </c>
      <c r="E27" s="25" t="s">
        <v>303</v>
      </c>
      <c r="F27" s="25" t="s">
        <v>345</v>
      </c>
      <c r="G27" s="27">
        <v>0</v>
      </c>
      <c r="H27" s="27">
        <v>54</v>
      </c>
      <c r="I27" s="10">
        <f t="shared" si="0"/>
        <v>0</v>
      </c>
    </row>
    <row r="28" spans="1:9" ht="14.25" customHeight="1" x14ac:dyDescent="0.25">
      <c r="A28" s="25" t="s">
        <v>113</v>
      </c>
      <c r="B28" s="25" t="s">
        <v>113</v>
      </c>
      <c r="C28" s="25" t="s">
        <v>113</v>
      </c>
      <c r="D28" s="25" t="s">
        <v>346</v>
      </c>
      <c r="E28" s="25" t="s">
        <v>303</v>
      </c>
      <c r="F28" s="25" t="s">
        <v>347</v>
      </c>
      <c r="G28" s="27">
        <v>2000</v>
      </c>
      <c r="H28" s="27">
        <v>1249.2</v>
      </c>
      <c r="I28" s="10">
        <f t="shared" si="0"/>
        <v>0.62460000000000004</v>
      </c>
    </row>
    <row r="29" spans="1:9" ht="14.25" customHeight="1" x14ac:dyDescent="0.25">
      <c r="A29" s="25" t="s">
        <v>113</v>
      </c>
      <c r="B29" s="25" t="s">
        <v>113</v>
      </c>
      <c r="C29" s="25" t="s">
        <v>113</v>
      </c>
      <c r="D29" s="25" t="s">
        <v>348</v>
      </c>
      <c r="E29" s="25" t="s">
        <v>303</v>
      </c>
      <c r="F29" s="25" t="s">
        <v>349</v>
      </c>
      <c r="G29" s="27">
        <v>0</v>
      </c>
      <c r="H29" s="27">
        <v>4555.92</v>
      </c>
      <c r="I29" s="10">
        <f t="shared" si="0"/>
        <v>0</v>
      </c>
    </row>
    <row r="30" spans="1:9" ht="39.950000000000003" customHeight="1" x14ac:dyDescent="0.25">
      <c r="A30" s="25" t="s">
        <v>113</v>
      </c>
      <c r="B30" s="25" t="s">
        <v>113</v>
      </c>
      <c r="C30" s="25" t="s">
        <v>113</v>
      </c>
      <c r="D30" s="25" t="s">
        <v>302</v>
      </c>
      <c r="E30" s="25" t="s">
        <v>303</v>
      </c>
      <c r="F30" s="25" t="s">
        <v>304</v>
      </c>
      <c r="G30" s="27">
        <v>207863.89</v>
      </c>
      <c r="H30" s="27">
        <v>204010.4</v>
      </c>
      <c r="I30" s="10">
        <f t="shared" si="0"/>
        <v>0.9814614746216862</v>
      </c>
    </row>
    <row r="31" spans="1:9" ht="14.25" customHeight="1" x14ac:dyDescent="0.25">
      <c r="A31" s="25" t="s">
        <v>113</v>
      </c>
      <c r="B31" s="25" t="s">
        <v>113</v>
      </c>
      <c r="C31" s="25" t="s">
        <v>113</v>
      </c>
      <c r="D31" s="25" t="s">
        <v>305</v>
      </c>
      <c r="E31" s="25" t="s">
        <v>303</v>
      </c>
      <c r="F31" s="25" t="s">
        <v>306</v>
      </c>
      <c r="G31" s="27">
        <v>0</v>
      </c>
      <c r="H31" s="27">
        <v>771.99</v>
      </c>
      <c r="I31" s="10">
        <f t="shared" si="0"/>
        <v>0</v>
      </c>
    </row>
    <row r="32" spans="1:9" ht="14.25" customHeight="1" x14ac:dyDescent="0.25">
      <c r="A32" s="25" t="s">
        <v>113</v>
      </c>
      <c r="B32" s="25" t="s">
        <v>113</v>
      </c>
      <c r="C32" s="25" t="s">
        <v>113</v>
      </c>
      <c r="D32" s="25" t="s">
        <v>338</v>
      </c>
      <c r="E32" s="25" t="s">
        <v>303</v>
      </c>
      <c r="F32" s="25" t="s">
        <v>339</v>
      </c>
      <c r="G32" s="27">
        <v>0</v>
      </c>
      <c r="H32" s="27">
        <v>13916.67</v>
      </c>
      <c r="I32" s="10">
        <f t="shared" si="0"/>
        <v>0</v>
      </c>
    </row>
    <row r="33" spans="1:9" ht="14.25" customHeight="1" x14ac:dyDescent="0.25">
      <c r="A33" s="7"/>
      <c r="B33" s="7" t="s">
        <v>354</v>
      </c>
      <c r="C33" s="7"/>
      <c r="D33" s="7"/>
      <c r="E33" s="7"/>
      <c r="F33" s="7" t="s">
        <v>301</v>
      </c>
      <c r="G33" s="29">
        <v>10000</v>
      </c>
      <c r="H33" s="29">
        <v>8696.75</v>
      </c>
      <c r="I33" s="10">
        <f t="shared" si="0"/>
        <v>0.86967499999999998</v>
      </c>
    </row>
    <row r="34" spans="1:9" ht="14.25" customHeight="1" x14ac:dyDescent="0.25">
      <c r="A34" s="25" t="s">
        <v>113</v>
      </c>
      <c r="B34" s="25" t="s">
        <v>113</v>
      </c>
      <c r="C34" s="25" t="s">
        <v>113</v>
      </c>
      <c r="D34" s="25" t="s">
        <v>321</v>
      </c>
      <c r="E34" s="25" t="s">
        <v>303</v>
      </c>
      <c r="F34" s="25" t="s">
        <v>322</v>
      </c>
      <c r="G34" s="27">
        <v>10000</v>
      </c>
      <c r="H34" s="27">
        <v>8696.75</v>
      </c>
      <c r="I34" s="10">
        <f t="shared" si="0"/>
        <v>0.86967499999999998</v>
      </c>
    </row>
    <row r="35" spans="1:9" ht="27" customHeight="1" x14ac:dyDescent="0.25">
      <c r="A35" s="3" t="s">
        <v>355</v>
      </c>
      <c r="B35" s="3"/>
      <c r="C35" s="3"/>
      <c r="D35" s="3"/>
      <c r="E35" s="3"/>
      <c r="F35" s="3" t="s">
        <v>356</v>
      </c>
      <c r="G35" s="23">
        <v>202885.48</v>
      </c>
      <c r="H35" s="23">
        <v>200662.05</v>
      </c>
      <c r="I35" s="5">
        <f t="shared" si="0"/>
        <v>0.98904096044724332</v>
      </c>
    </row>
    <row r="36" spans="1:9" ht="27" customHeight="1" x14ac:dyDescent="0.25">
      <c r="A36" s="7"/>
      <c r="B36" s="7" t="s">
        <v>357</v>
      </c>
      <c r="C36" s="7"/>
      <c r="D36" s="7"/>
      <c r="E36" s="7"/>
      <c r="F36" s="7" t="s">
        <v>358</v>
      </c>
      <c r="G36" s="29">
        <v>193082.25</v>
      </c>
      <c r="H36" s="29">
        <v>193069</v>
      </c>
      <c r="I36" s="10">
        <f t="shared" si="0"/>
        <v>0.99993137639529273</v>
      </c>
    </row>
    <row r="37" spans="1:9" ht="39.950000000000003" customHeight="1" x14ac:dyDescent="0.25">
      <c r="A37" s="25" t="s">
        <v>113</v>
      </c>
      <c r="B37" s="25" t="s">
        <v>113</v>
      </c>
      <c r="C37" s="25" t="s">
        <v>113</v>
      </c>
      <c r="D37" s="25" t="s">
        <v>307</v>
      </c>
      <c r="E37" s="25" t="s">
        <v>303</v>
      </c>
      <c r="F37" s="25" t="s">
        <v>308</v>
      </c>
      <c r="G37" s="27">
        <v>193069</v>
      </c>
      <c r="H37" s="27">
        <v>193069</v>
      </c>
      <c r="I37" s="10">
        <f t="shared" si="0"/>
        <v>1</v>
      </c>
    </row>
    <row r="38" spans="1:9" ht="27" customHeight="1" x14ac:dyDescent="0.25">
      <c r="A38" s="25" t="s">
        <v>113</v>
      </c>
      <c r="B38" s="25" t="s">
        <v>113</v>
      </c>
      <c r="C38" s="25" t="s">
        <v>113</v>
      </c>
      <c r="D38" s="25" t="s">
        <v>359</v>
      </c>
      <c r="E38" s="25" t="s">
        <v>303</v>
      </c>
      <c r="F38" s="25" t="s">
        <v>360</v>
      </c>
      <c r="G38" s="27">
        <v>13.25</v>
      </c>
      <c r="H38" s="27">
        <v>0</v>
      </c>
      <c r="I38" s="10">
        <f t="shared" si="0"/>
        <v>0</v>
      </c>
    </row>
    <row r="39" spans="1:9" ht="27" customHeight="1" x14ac:dyDescent="0.25">
      <c r="A39" s="7"/>
      <c r="B39" s="7" t="s">
        <v>361</v>
      </c>
      <c r="C39" s="7"/>
      <c r="D39" s="7"/>
      <c r="E39" s="7"/>
      <c r="F39" s="7" t="s">
        <v>362</v>
      </c>
      <c r="G39" s="29">
        <v>2503.23</v>
      </c>
      <c r="H39" s="29">
        <v>7593.05</v>
      </c>
      <c r="I39" s="10">
        <f t="shared" si="0"/>
        <v>3.033300975140119</v>
      </c>
    </row>
    <row r="40" spans="1:9" ht="14.25" customHeight="1" x14ac:dyDescent="0.25">
      <c r="A40" s="25" t="s">
        <v>113</v>
      </c>
      <c r="B40" s="25" t="s">
        <v>113</v>
      </c>
      <c r="C40" s="25" t="s">
        <v>113</v>
      </c>
      <c r="D40" s="25" t="s">
        <v>348</v>
      </c>
      <c r="E40" s="25" t="s">
        <v>303</v>
      </c>
      <c r="F40" s="25" t="s">
        <v>349</v>
      </c>
      <c r="G40" s="27">
        <v>0</v>
      </c>
      <c r="H40" s="27">
        <v>4397.82</v>
      </c>
      <c r="I40" s="10">
        <f t="shared" si="0"/>
        <v>0</v>
      </c>
    </row>
    <row r="41" spans="1:9" ht="14.25" customHeight="1" x14ac:dyDescent="0.25">
      <c r="A41" s="25" t="s">
        <v>113</v>
      </c>
      <c r="B41" s="25" t="s">
        <v>113</v>
      </c>
      <c r="C41" s="25" t="s">
        <v>113</v>
      </c>
      <c r="D41" s="25" t="s">
        <v>363</v>
      </c>
      <c r="E41" s="25" t="s">
        <v>303</v>
      </c>
      <c r="F41" s="25" t="s">
        <v>364</v>
      </c>
      <c r="G41" s="27">
        <v>2503.23</v>
      </c>
      <c r="H41" s="27">
        <v>2503.23</v>
      </c>
      <c r="I41" s="10">
        <f t="shared" si="0"/>
        <v>1</v>
      </c>
    </row>
    <row r="42" spans="1:9" ht="14.25" customHeight="1" x14ac:dyDescent="0.25">
      <c r="A42" s="25" t="s">
        <v>113</v>
      </c>
      <c r="B42" s="25" t="s">
        <v>113</v>
      </c>
      <c r="C42" s="25" t="s">
        <v>113</v>
      </c>
      <c r="D42" s="25" t="s">
        <v>338</v>
      </c>
      <c r="E42" s="25" t="s">
        <v>303</v>
      </c>
      <c r="F42" s="25" t="s">
        <v>339</v>
      </c>
      <c r="G42" s="27">
        <v>0</v>
      </c>
      <c r="H42" s="27">
        <v>692</v>
      </c>
      <c r="I42" s="10">
        <f t="shared" si="0"/>
        <v>0</v>
      </c>
    </row>
    <row r="43" spans="1:9" ht="14.25" customHeight="1" x14ac:dyDescent="0.25">
      <c r="A43" s="7"/>
      <c r="B43" s="7" t="s">
        <v>367</v>
      </c>
      <c r="C43" s="7"/>
      <c r="D43" s="7"/>
      <c r="E43" s="7"/>
      <c r="F43" s="7" t="s">
        <v>368</v>
      </c>
      <c r="G43" s="29">
        <v>7300</v>
      </c>
      <c r="H43" s="29">
        <v>0</v>
      </c>
      <c r="I43" s="10">
        <f t="shared" si="0"/>
        <v>0</v>
      </c>
    </row>
    <row r="44" spans="1:9" ht="14.25" customHeight="1" x14ac:dyDescent="0.25">
      <c r="A44" s="25" t="s">
        <v>113</v>
      </c>
      <c r="B44" s="25" t="s">
        <v>113</v>
      </c>
      <c r="C44" s="25" t="s">
        <v>113</v>
      </c>
      <c r="D44" s="25" t="s">
        <v>323</v>
      </c>
      <c r="E44" s="25" t="s">
        <v>303</v>
      </c>
      <c r="F44" s="25" t="s">
        <v>324</v>
      </c>
      <c r="G44" s="27">
        <v>7300</v>
      </c>
      <c r="H44" s="27">
        <v>0</v>
      </c>
      <c r="I44" s="10">
        <f t="shared" si="0"/>
        <v>0</v>
      </c>
    </row>
    <row r="45" spans="1:9" ht="27" customHeight="1" x14ac:dyDescent="0.25">
      <c r="A45" s="3" t="s">
        <v>369</v>
      </c>
      <c r="B45" s="3"/>
      <c r="C45" s="3"/>
      <c r="D45" s="3"/>
      <c r="E45" s="3"/>
      <c r="F45" s="3" t="s">
        <v>370</v>
      </c>
      <c r="G45" s="23">
        <v>164543</v>
      </c>
      <c r="H45" s="23">
        <v>159386.73000000001</v>
      </c>
      <c r="I45" s="5">
        <f t="shared" si="0"/>
        <v>0.9686630850294452</v>
      </c>
    </row>
    <row r="46" spans="1:9" ht="14.25" customHeight="1" x14ac:dyDescent="0.25">
      <c r="A46" s="7"/>
      <c r="B46" s="7" t="s">
        <v>371</v>
      </c>
      <c r="C46" s="7"/>
      <c r="D46" s="7"/>
      <c r="E46" s="7"/>
      <c r="F46" s="7" t="s">
        <v>372</v>
      </c>
      <c r="G46" s="29">
        <v>1525</v>
      </c>
      <c r="H46" s="29">
        <v>1525</v>
      </c>
      <c r="I46" s="10">
        <f t="shared" si="0"/>
        <v>1</v>
      </c>
    </row>
    <row r="47" spans="1:9" ht="39.950000000000003" customHeight="1" x14ac:dyDescent="0.25">
      <c r="A47" s="25" t="s">
        <v>113</v>
      </c>
      <c r="B47" s="25" t="s">
        <v>113</v>
      </c>
      <c r="C47" s="25" t="s">
        <v>113</v>
      </c>
      <c r="D47" s="25" t="s">
        <v>307</v>
      </c>
      <c r="E47" s="25" t="s">
        <v>303</v>
      </c>
      <c r="F47" s="25" t="s">
        <v>308</v>
      </c>
      <c r="G47" s="27">
        <v>1525</v>
      </c>
      <c r="H47" s="27">
        <v>1525</v>
      </c>
      <c r="I47" s="10">
        <f t="shared" si="0"/>
        <v>1</v>
      </c>
    </row>
    <row r="48" spans="1:9" ht="39.950000000000003" customHeight="1" x14ac:dyDescent="0.25">
      <c r="A48" s="7"/>
      <c r="B48" s="7" t="s">
        <v>373</v>
      </c>
      <c r="C48" s="7"/>
      <c r="D48" s="7"/>
      <c r="E48" s="7"/>
      <c r="F48" s="7" t="s">
        <v>374</v>
      </c>
      <c r="G48" s="29">
        <v>103378</v>
      </c>
      <c r="H48" s="29">
        <v>99540.25</v>
      </c>
      <c r="I48" s="10">
        <f t="shared" si="0"/>
        <v>0.96287653078991664</v>
      </c>
    </row>
    <row r="49" spans="1:9" ht="39.950000000000003" customHeight="1" x14ac:dyDescent="0.25">
      <c r="A49" s="25" t="s">
        <v>113</v>
      </c>
      <c r="B49" s="25" t="s">
        <v>113</v>
      </c>
      <c r="C49" s="25" t="s">
        <v>113</v>
      </c>
      <c r="D49" s="25" t="s">
        <v>307</v>
      </c>
      <c r="E49" s="25" t="s">
        <v>303</v>
      </c>
      <c r="F49" s="25" t="s">
        <v>308</v>
      </c>
      <c r="G49" s="27">
        <v>103378</v>
      </c>
      <c r="H49" s="27">
        <v>99540.25</v>
      </c>
      <c r="I49" s="10">
        <f t="shared" si="0"/>
        <v>0.96287653078991664</v>
      </c>
    </row>
    <row r="50" spans="1:9" ht="27" customHeight="1" x14ac:dyDescent="0.25">
      <c r="A50" s="7"/>
      <c r="B50" s="7" t="s">
        <v>375</v>
      </c>
      <c r="C50" s="7"/>
      <c r="D50" s="7"/>
      <c r="E50" s="7"/>
      <c r="F50" s="7" t="s">
        <v>376</v>
      </c>
      <c r="G50" s="29">
        <v>59640</v>
      </c>
      <c r="H50" s="29">
        <v>58321.48</v>
      </c>
      <c r="I50" s="10">
        <f t="shared" si="0"/>
        <v>0.97789201877934273</v>
      </c>
    </row>
    <row r="51" spans="1:9" ht="39.950000000000003" customHeight="1" x14ac:dyDescent="0.25">
      <c r="A51" s="25" t="s">
        <v>113</v>
      </c>
      <c r="B51" s="25" t="s">
        <v>113</v>
      </c>
      <c r="C51" s="25" t="s">
        <v>113</v>
      </c>
      <c r="D51" s="25" t="s">
        <v>307</v>
      </c>
      <c r="E51" s="25" t="s">
        <v>303</v>
      </c>
      <c r="F51" s="25" t="s">
        <v>308</v>
      </c>
      <c r="G51" s="27">
        <v>59640</v>
      </c>
      <c r="H51" s="27">
        <v>58321.48</v>
      </c>
      <c r="I51" s="10">
        <f t="shared" si="0"/>
        <v>0.97789201877934273</v>
      </c>
    </row>
    <row r="52" spans="1:9" ht="14.25" customHeight="1" x14ac:dyDescent="0.25">
      <c r="A52" s="3" t="s">
        <v>377</v>
      </c>
      <c r="B52" s="3"/>
      <c r="C52" s="3"/>
      <c r="D52" s="3"/>
      <c r="E52" s="3"/>
      <c r="F52" s="3" t="s">
        <v>378</v>
      </c>
      <c r="G52" s="23">
        <v>0</v>
      </c>
      <c r="H52" s="23">
        <v>9522.66</v>
      </c>
      <c r="I52" s="5">
        <f t="shared" si="0"/>
        <v>0</v>
      </c>
    </row>
    <row r="53" spans="1:9" ht="14.25" customHeight="1" x14ac:dyDescent="0.25">
      <c r="A53" s="7"/>
      <c r="B53" s="7" t="s">
        <v>379</v>
      </c>
      <c r="C53" s="7"/>
      <c r="D53" s="7"/>
      <c r="E53" s="7"/>
      <c r="F53" s="7" t="s">
        <v>380</v>
      </c>
      <c r="G53" s="29">
        <v>0</v>
      </c>
      <c r="H53" s="29">
        <v>9522.66</v>
      </c>
      <c r="I53" s="10">
        <f t="shared" si="0"/>
        <v>0</v>
      </c>
    </row>
    <row r="54" spans="1:9" ht="14.25" customHeight="1" x14ac:dyDescent="0.25">
      <c r="A54" s="25" t="s">
        <v>113</v>
      </c>
      <c r="B54" s="25" t="s">
        <v>113</v>
      </c>
      <c r="C54" s="25" t="s">
        <v>113</v>
      </c>
      <c r="D54" s="25" t="s">
        <v>363</v>
      </c>
      <c r="E54" s="25" t="s">
        <v>303</v>
      </c>
      <c r="F54" s="25" t="s">
        <v>364</v>
      </c>
      <c r="G54" s="27">
        <v>0</v>
      </c>
      <c r="H54" s="27">
        <v>9522.66</v>
      </c>
      <c r="I54" s="10">
        <f t="shared" si="0"/>
        <v>0</v>
      </c>
    </row>
    <row r="55" spans="1:9" ht="27" customHeight="1" x14ac:dyDescent="0.25">
      <c r="A55" s="3" t="s">
        <v>381</v>
      </c>
      <c r="B55" s="3"/>
      <c r="C55" s="3"/>
      <c r="D55" s="3"/>
      <c r="E55" s="3"/>
      <c r="F55" s="3" t="s">
        <v>382</v>
      </c>
      <c r="G55" s="23">
        <v>13463976.359999999</v>
      </c>
      <c r="H55" s="23">
        <v>14262086.310000001</v>
      </c>
      <c r="I55" s="5">
        <f t="shared" si="0"/>
        <v>1.0592774325102872</v>
      </c>
    </row>
    <row r="56" spans="1:9" ht="14.25" customHeight="1" x14ac:dyDescent="0.25">
      <c r="A56" s="7"/>
      <c r="B56" s="7" t="s">
        <v>383</v>
      </c>
      <c r="C56" s="7"/>
      <c r="D56" s="7"/>
      <c r="E56" s="7"/>
      <c r="F56" s="7" t="s">
        <v>384</v>
      </c>
      <c r="G56" s="29">
        <v>1000</v>
      </c>
      <c r="H56" s="29">
        <v>4745.51</v>
      </c>
      <c r="I56" s="10">
        <f t="shared" si="0"/>
        <v>4.7455100000000003</v>
      </c>
    </row>
    <row r="57" spans="1:9" ht="27" customHeight="1" x14ac:dyDescent="0.25">
      <c r="A57" s="25" t="s">
        <v>113</v>
      </c>
      <c r="B57" s="25" t="s">
        <v>113</v>
      </c>
      <c r="C57" s="25" t="s">
        <v>113</v>
      </c>
      <c r="D57" s="25" t="s">
        <v>385</v>
      </c>
      <c r="E57" s="25" t="s">
        <v>303</v>
      </c>
      <c r="F57" s="25" t="s">
        <v>386</v>
      </c>
      <c r="G57" s="27">
        <v>1000</v>
      </c>
      <c r="H57" s="27">
        <v>4745.51</v>
      </c>
      <c r="I57" s="10">
        <f t="shared" si="0"/>
        <v>4.7455100000000003</v>
      </c>
    </row>
    <row r="58" spans="1:9" ht="39.950000000000003" customHeight="1" x14ac:dyDescent="0.25">
      <c r="A58" s="7"/>
      <c r="B58" s="7" t="s">
        <v>387</v>
      </c>
      <c r="C58" s="7"/>
      <c r="D58" s="7"/>
      <c r="E58" s="7"/>
      <c r="F58" s="7" t="s">
        <v>388</v>
      </c>
      <c r="G58" s="29">
        <v>1634156</v>
      </c>
      <c r="H58" s="29">
        <v>1862669.49</v>
      </c>
      <c r="I58" s="10">
        <f t="shared" si="0"/>
        <v>1.139835786791469</v>
      </c>
    </row>
    <row r="59" spans="1:9" ht="27" customHeight="1" x14ac:dyDescent="0.25">
      <c r="A59" s="25" t="s">
        <v>113</v>
      </c>
      <c r="B59" s="25" t="s">
        <v>113</v>
      </c>
      <c r="C59" s="25" t="s">
        <v>113</v>
      </c>
      <c r="D59" s="25" t="s">
        <v>389</v>
      </c>
      <c r="E59" s="25" t="s">
        <v>303</v>
      </c>
      <c r="F59" s="25" t="s">
        <v>390</v>
      </c>
      <c r="G59" s="27">
        <v>1493461</v>
      </c>
      <c r="H59" s="27">
        <v>1612622.41</v>
      </c>
      <c r="I59" s="10">
        <f t="shared" si="0"/>
        <v>1.0797887658264929</v>
      </c>
    </row>
    <row r="60" spans="1:9" ht="27" customHeight="1" x14ac:dyDescent="0.25">
      <c r="A60" s="25" t="s">
        <v>113</v>
      </c>
      <c r="B60" s="25" t="s">
        <v>113</v>
      </c>
      <c r="C60" s="25" t="s">
        <v>113</v>
      </c>
      <c r="D60" s="25" t="s">
        <v>391</v>
      </c>
      <c r="E60" s="25" t="s">
        <v>303</v>
      </c>
      <c r="F60" s="25" t="s">
        <v>392</v>
      </c>
      <c r="G60" s="27">
        <v>3450</v>
      </c>
      <c r="H60" s="27">
        <v>3913.08</v>
      </c>
      <c r="I60" s="10">
        <f t="shared" si="0"/>
        <v>1.1342260869565217</v>
      </c>
    </row>
    <row r="61" spans="1:9" ht="27" customHeight="1" x14ac:dyDescent="0.25">
      <c r="A61" s="25" t="s">
        <v>113</v>
      </c>
      <c r="B61" s="25" t="s">
        <v>113</v>
      </c>
      <c r="C61" s="25" t="s">
        <v>113</v>
      </c>
      <c r="D61" s="25" t="s">
        <v>393</v>
      </c>
      <c r="E61" s="25" t="s">
        <v>303</v>
      </c>
      <c r="F61" s="25" t="s">
        <v>394</v>
      </c>
      <c r="G61" s="27">
        <v>81615</v>
      </c>
      <c r="H61" s="27">
        <v>81981</v>
      </c>
      <c r="I61" s="10">
        <f t="shared" si="0"/>
        <v>1.0044844697665871</v>
      </c>
    </row>
    <row r="62" spans="1:9" ht="27" customHeight="1" x14ac:dyDescent="0.25">
      <c r="A62" s="25" t="s">
        <v>113</v>
      </c>
      <c r="B62" s="25" t="s">
        <v>113</v>
      </c>
      <c r="C62" s="25" t="s">
        <v>113</v>
      </c>
      <c r="D62" s="25" t="s">
        <v>395</v>
      </c>
      <c r="E62" s="25" t="s">
        <v>303</v>
      </c>
      <c r="F62" s="25" t="s">
        <v>396</v>
      </c>
      <c r="G62" s="27">
        <v>51630</v>
      </c>
      <c r="H62" s="27">
        <v>146733</v>
      </c>
      <c r="I62" s="10">
        <f t="shared" si="0"/>
        <v>2.8420104590354445</v>
      </c>
    </row>
    <row r="63" spans="1:9" ht="27" customHeight="1" x14ac:dyDescent="0.25">
      <c r="A63" s="25" t="s">
        <v>113</v>
      </c>
      <c r="B63" s="25" t="s">
        <v>113</v>
      </c>
      <c r="C63" s="25" t="s">
        <v>113</v>
      </c>
      <c r="D63" s="25" t="s">
        <v>397</v>
      </c>
      <c r="E63" s="25" t="s">
        <v>303</v>
      </c>
      <c r="F63" s="25" t="s">
        <v>398</v>
      </c>
      <c r="G63" s="27">
        <v>3000</v>
      </c>
      <c r="H63" s="27">
        <v>10046.030000000001</v>
      </c>
      <c r="I63" s="10">
        <f t="shared" si="0"/>
        <v>3.348676666666667</v>
      </c>
    </row>
    <row r="64" spans="1:9" ht="14.25" customHeight="1" x14ac:dyDescent="0.25">
      <c r="A64" s="25" t="s">
        <v>113</v>
      </c>
      <c r="B64" s="25" t="s">
        <v>113</v>
      </c>
      <c r="C64" s="25" t="s">
        <v>113</v>
      </c>
      <c r="D64" s="25" t="s">
        <v>399</v>
      </c>
      <c r="E64" s="25" t="s">
        <v>303</v>
      </c>
      <c r="F64" s="25" t="s">
        <v>400</v>
      </c>
      <c r="G64" s="27">
        <v>0</v>
      </c>
      <c r="H64" s="27">
        <v>128</v>
      </c>
      <c r="I64" s="10">
        <f t="shared" si="0"/>
        <v>0</v>
      </c>
    </row>
    <row r="65" spans="1:9" ht="14.25" customHeight="1" x14ac:dyDescent="0.25">
      <c r="A65" s="25" t="s">
        <v>113</v>
      </c>
      <c r="B65" s="25" t="s">
        <v>113</v>
      </c>
      <c r="C65" s="25" t="s">
        <v>113</v>
      </c>
      <c r="D65" s="25" t="s">
        <v>401</v>
      </c>
      <c r="E65" s="25" t="s">
        <v>303</v>
      </c>
      <c r="F65" s="25" t="s">
        <v>402</v>
      </c>
      <c r="G65" s="27">
        <v>1000</v>
      </c>
      <c r="H65" s="27">
        <v>7245.97</v>
      </c>
      <c r="I65" s="10">
        <f t="shared" si="0"/>
        <v>7.2459700000000007</v>
      </c>
    </row>
    <row r="66" spans="1:9" ht="39.950000000000003" customHeight="1" x14ac:dyDescent="0.25">
      <c r="A66" s="7"/>
      <c r="B66" s="7" t="s">
        <v>403</v>
      </c>
      <c r="C66" s="7"/>
      <c r="D66" s="7"/>
      <c r="E66" s="7"/>
      <c r="F66" s="7" t="s">
        <v>404</v>
      </c>
      <c r="G66" s="29">
        <v>3210048</v>
      </c>
      <c r="H66" s="29">
        <v>3676233.25</v>
      </c>
      <c r="I66" s="10">
        <f t="shared" ref="I66:I129" si="1">IF($G66=0,0,$H66/$G66)</f>
        <v>1.145226878227366</v>
      </c>
    </row>
    <row r="67" spans="1:9" ht="27" customHeight="1" x14ac:dyDescent="0.25">
      <c r="A67" s="25" t="s">
        <v>113</v>
      </c>
      <c r="B67" s="25" t="s">
        <v>113</v>
      </c>
      <c r="C67" s="25" t="s">
        <v>113</v>
      </c>
      <c r="D67" s="25" t="s">
        <v>389</v>
      </c>
      <c r="E67" s="25" t="s">
        <v>303</v>
      </c>
      <c r="F67" s="25" t="s">
        <v>390</v>
      </c>
      <c r="G67" s="27">
        <v>1632924</v>
      </c>
      <c r="H67" s="27">
        <v>1777494.97</v>
      </c>
      <c r="I67" s="10">
        <f t="shared" si="1"/>
        <v>1.0885350267373128</v>
      </c>
    </row>
    <row r="68" spans="1:9" ht="27" customHeight="1" x14ac:dyDescent="0.25">
      <c r="A68" s="25" t="s">
        <v>113</v>
      </c>
      <c r="B68" s="25" t="s">
        <v>113</v>
      </c>
      <c r="C68" s="25" t="s">
        <v>113</v>
      </c>
      <c r="D68" s="25" t="s">
        <v>391</v>
      </c>
      <c r="E68" s="25" t="s">
        <v>303</v>
      </c>
      <c r="F68" s="25" t="s">
        <v>392</v>
      </c>
      <c r="G68" s="27">
        <v>662160</v>
      </c>
      <c r="H68" s="27">
        <v>724147.13</v>
      </c>
      <c r="I68" s="10">
        <f t="shared" si="1"/>
        <v>1.0936135224115018</v>
      </c>
    </row>
    <row r="69" spans="1:9" ht="27" customHeight="1" x14ac:dyDescent="0.25">
      <c r="A69" s="25" t="s">
        <v>113</v>
      </c>
      <c r="B69" s="25" t="s">
        <v>113</v>
      </c>
      <c r="C69" s="25" t="s">
        <v>113</v>
      </c>
      <c r="D69" s="25" t="s">
        <v>393</v>
      </c>
      <c r="E69" s="25" t="s">
        <v>303</v>
      </c>
      <c r="F69" s="25" t="s">
        <v>394</v>
      </c>
      <c r="G69" s="27">
        <v>143798</v>
      </c>
      <c r="H69" s="27">
        <v>144169.4</v>
      </c>
      <c r="I69" s="10">
        <f t="shared" si="1"/>
        <v>1.0025827897467281</v>
      </c>
    </row>
    <row r="70" spans="1:9" ht="27" customHeight="1" x14ac:dyDescent="0.25">
      <c r="A70" s="25" t="s">
        <v>113</v>
      </c>
      <c r="B70" s="25" t="s">
        <v>113</v>
      </c>
      <c r="C70" s="25" t="s">
        <v>113</v>
      </c>
      <c r="D70" s="25" t="s">
        <v>395</v>
      </c>
      <c r="E70" s="25" t="s">
        <v>303</v>
      </c>
      <c r="F70" s="25" t="s">
        <v>396</v>
      </c>
      <c r="G70" s="27">
        <v>313626</v>
      </c>
      <c r="H70" s="27">
        <v>255615</v>
      </c>
      <c r="I70" s="10">
        <f t="shared" si="1"/>
        <v>0.8150312792944463</v>
      </c>
    </row>
    <row r="71" spans="1:9" ht="14.25" customHeight="1" x14ac:dyDescent="0.25">
      <c r="A71" s="25" t="s">
        <v>113</v>
      </c>
      <c r="B71" s="25" t="s">
        <v>113</v>
      </c>
      <c r="C71" s="25" t="s">
        <v>113</v>
      </c>
      <c r="D71" s="25" t="s">
        <v>405</v>
      </c>
      <c r="E71" s="25" t="s">
        <v>303</v>
      </c>
      <c r="F71" s="25" t="s">
        <v>406</v>
      </c>
      <c r="G71" s="27">
        <v>50000</v>
      </c>
      <c r="H71" s="27">
        <v>340155.75</v>
      </c>
      <c r="I71" s="10">
        <f t="shared" si="1"/>
        <v>6.803115</v>
      </c>
    </row>
    <row r="72" spans="1:9" ht="27" customHeight="1" x14ac:dyDescent="0.25">
      <c r="A72" s="25" t="s">
        <v>113</v>
      </c>
      <c r="B72" s="25" t="s">
        <v>113</v>
      </c>
      <c r="C72" s="25" t="s">
        <v>113</v>
      </c>
      <c r="D72" s="25" t="s">
        <v>407</v>
      </c>
      <c r="E72" s="25" t="s">
        <v>303</v>
      </c>
      <c r="F72" s="25" t="s">
        <v>408</v>
      </c>
      <c r="G72" s="27">
        <v>61000</v>
      </c>
      <c r="H72" s="27">
        <v>44604</v>
      </c>
      <c r="I72" s="10">
        <f t="shared" si="1"/>
        <v>0.73121311475409834</v>
      </c>
    </row>
    <row r="73" spans="1:9" ht="27" customHeight="1" x14ac:dyDescent="0.25">
      <c r="A73" s="25" t="s">
        <v>113</v>
      </c>
      <c r="B73" s="25" t="s">
        <v>113</v>
      </c>
      <c r="C73" s="25" t="s">
        <v>113</v>
      </c>
      <c r="D73" s="25" t="s">
        <v>397</v>
      </c>
      <c r="E73" s="25" t="s">
        <v>303</v>
      </c>
      <c r="F73" s="25" t="s">
        <v>398</v>
      </c>
      <c r="G73" s="27">
        <v>270000</v>
      </c>
      <c r="H73" s="27">
        <v>313301.37</v>
      </c>
      <c r="I73" s="10">
        <f t="shared" si="1"/>
        <v>1.1603754444444445</v>
      </c>
    </row>
    <row r="74" spans="1:9" ht="14.25" customHeight="1" x14ac:dyDescent="0.25">
      <c r="A74" s="25" t="s">
        <v>113</v>
      </c>
      <c r="B74" s="25" t="s">
        <v>113</v>
      </c>
      <c r="C74" s="25" t="s">
        <v>113</v>
      </c>
      <c r="D74" s="25" t="s">
        <v>399</v>
      </c>
      <c r="E74" s="25" t="s">
        <v>303</v>
      </c>
      <c r="F74" s="25" t="s">
        <v>400</v>
      </c>
      <c r="G74" s="27">
        <v>2500</v>
      </c>
      <c r="H74" s="27">
        <v>2430.4</v>
      </c>
      <c r="I74" s="10">
        <f t="shared" si="1"/>
        <v>0.97216000000000002</v>
      </c>
    </row>
    <row r="75" spans="1:9" ht="27" customHeight="1" x14ac:dyDescent="0.25">
      <c r="A75" s="25" t="s">
        <v>113</v>
      </c>
      <c r="B75" s="25" t="s">
        <v>113</v>
      </c>
      <c r="C75" s="25" t="s">
        <v>113</v>
      </c>
      <c r="D75" s="25" t="s">
        <v>348</v>
      </c>
      <c r="E75" s="25" t="s">
        <v>303</v>
      </c>
      <c r="F75" s="25" t="s">
        <v>349</v>
      </c>
      <c r="G75" s="27">
        <v>58540</v>
      </c>
      <c r="H75" s="27">
        <v>57670</v>
      </c>
      <c r="I75" s="10">
        <f t="shared" si="1"/>
        <v>0.9851383669285958</v>
      </c>
    </row>
    <row r="76" spans="1:9" ht="27" customHeight="1" x14ac:dyDescent="0.25">
      <c r="A76" s="25" t="s">
        <v>113</v>
      </c>
      <c r="B76" s="25" t="s">
        <v>113</v>
      </c>
      <c r="C76" s="25" t="s">
        <v>113</v>
      </c>
      <c r="D76" s="25" t="s">
        <v>401</v>
      </c>
      <c r="E76" s="25" t="s">
        <v>303</v>
      </c>
      <c r="F76" s="25" t="s">
        <v>402</v>
      </c>
      <c r="G76" s="27">
        <v>15500</v>
      </c>
      <c r="H76" s="27">
        <v>16645.23</v>
      </c>
      <c r="I76" s="10">
        <f t="shared" si="1"/>
        <v>1.0738858064516128</v>
      </c>
    </row>
    <row r="77" spans="1:9" ht="27" customHeight="1" x14ac:dyDescent="0.25">
      <c r="A77" s="7"/>
      <c r="B77" s="7" t="s">
        <v>409</v>
      </c>
      <c r="C77" s="7"/>
      <c r="D77" s="7"/>
      <c r="E77" s="7"/>
      <c r="F77" s="7" t="s">
        <v>410</v>
      </c>
      <c r="G77" s="29">
        <v>142586.35999999999</v>
      </c>
      <c r="H77" s="29">
        <v>242252.06</v>
      </c>
      <c r="I77" s="10">
        <f t="shared" si="1"/>
        <v>1.6989848117309398</v>
      </c>
    </row>
    <row r="78" spans="1:9" ht="27" customHeight="1" x14ac:dyDescent="0.25">
      <c r="A78" s="25" t="s">
        <v>113</v>
      </c>
      <c r="B78" s="25" t="s">
        <v>113</v>
      </c>
      <c r="C78" s="25" t="s">
        <v>113</v>
      </c>
      <c r="D78" s="25" t="s">
        <v>411</v>
      </c>
      <c r="E78" s="25" t="s">
        <v>303</v>
      </c>
      <c r="F78" s="25" t="s">
        <v>412</v>
      </c>
      <c r="G78" s="27">
        <v>33586.36</v>
      </c>
      <c r="H78" s="27">
        <v>33586.36</v>
      </c>
      <c r="I78" s="10">
        <f t="shared" si="1"/>
        <v>1</v>
      </c>
    </row>
    <row r="79" spans="1:9" ht="27" customHeight="1" x14ac:dyDescent="0.25">
      <c r="A79" s="25" t="s">
        <v>113</v>
      </c>
      <c r="B79" s="25" t="s">
        <v>113</v>
      </c>
      <c r="C79" s="25" t="s">
        <v>113</v>
      </c>
      <c r="D79" s="25" t="s">
        <v>413</v>
      </c>
      <c r="E79" s="25" t="s">
        <v>303</v>
      </c>
      <c r="F79" s="25" t="s">
        <v>414</v>
      </c>
      <c r="G79" s="27">
        <v>26000</v>
      </c>
      <c r="H79" s="27">
        <v>24630</v>
      </c>
      <c r="I79" s="10">
        <f t="shared" si="1"/>
        <v>0.9473076923076923</v>
      </c>
    </row>
    <row r="80" spans="1:9" ht="27" customHeight="1" x14ac:dyDescent="0.25">
      <c r="A80" s="25" t="s">
        <v>113</v>
      </c>
      <c r="B80" s="25" t="s">
        <v>113</v>
      </c>
      <c r="C80" s="25" t="s">
        <v>113</v>
      </c>
      <c r="D80" s="25" t="s">
        <v>415</v>
      </c>
      <c r="E80" s="25" t="s">
        <v>303</v>
      </c>
      <c r="F80" s="25" t="s">
        <v>416</v>
      </c>
      <c r="G80" s="27">
        <v>80000</v>
      </c>
      <c r="H80" s="27">
        <v>184034.39</v>
      </c>
      <c r="I80" s="10">
        <f t="shared" si="1"/>
        <v>2.3004298750000003</v>
      </c>
    </row>
    <row r="81" spans="1:9" ht="14.25" customHeight="1" x14ac:dyDescent="0.25">
      <c r="A81" s="25" t="s">
        <v>113</v>
      </c>
      <c r="B81" s="25" t="s">
        <v>113</v>
      </c>
      <c r="C81" s="25" t="s">
        <v>113</v>
      </c>
      <c r="D81" s="25" t="s">
        <v>348</v>
      </c>
      <c r="E81" s="25" t="s">
        <v>303</v>
      </c>
      <c r="F81" s="25" t="s">
        <v>349</v>
      </c>
      <c r="G81" s="27">
        <v>3000</v>
      </c>
      <c r="H81" s="27">
        <v>0</v>
      </c>
      <c r="I81" s="10">
        <f t="shared" si="1"/>
        <v>0</v>
      </c>
    </row>
    <row r="82" spans="1:9" ht="14.25" customHeight="1" x14ac:dyDescent="0.25">
      <c r="A82" s="25" t="s">
        <v>113</v>
      </c>
      <c r="B82" s="25" t="s">
        <v>113</v>
      </c>
      <c r="C82" s="25" t="s">
        <v>113</v>
      </c>
      <c r="D82" s="25" t="s">
        <v>305</v>
      </c>
      <c r="E82" s="25" t="s">
        <v>303</v>
      </c>
      <c r="F82" s="25" t="s">
        <v>306</v>
      </c>
      <c r="G82" s="27">
        <v>0</v>
      </c>
      <c r="H82" s="27">
        <v>1.31</v>
      </c>
      <c r="I82" s="10">
        <f t="shared" si="1"/>
        <v>0</v>
      </c>
    </row>
    <row r="83" spans="1:9" ht="14.25" customHeight="1" x14ac:dyDescent="0.25">
      <c r="A83" s="7"/>
      <c r="B83" s="7" t="s">
        <v>417</v>
      </c>
      <c r="C83" s="7"/>
      <c r="D83" s="7"/>
      <c r="E83" s="7"/>
      <c r="F83" s="7" t="s">
        <v>418</v>
      </c>
      <c r="G83" s="29">
        <v>8476186</v>
      </c>
      <c r="H83" s="29">
        <v>8476186</v>
      </c>
      <c r="I83" s="10">
        <f t="shared" si="1"/>
        <v>1</v>
      </c>
    </row>
    <row r="84" spans="1:9" ht="14.25" customHeight="1" x14ac:dyDescent="0.25">
      <c r="A84" s="25" t="s">
        <v>113</v>
      </c>
      <c r="B84" s="25" t="s">
        <v>113</v>
      </c>
      <c r="C84" s="25" t="s">
        <v>113</v>
      </c>
      <c r="D84" s="25" t="s">
        <v>419</v>
      </c>
      <c r="E84" s="25" t="s">
        <v>303</v>
      </c>
      <c r="F84" s="25" t="s">
        <v>384</v>
      </c>
      <c r="G84" s="27">
        <v>8448676</v>
      </c>
      <c r="H84" s="27">
        <v>8448676</v>
      </c>
      <c r="I84" s="10">
        <f t="shared" si="1"/>
        <v>1</v>
      </c>
    </row>
    <row r="85" spans="1:9" ht="14.25" customHeight="1" x14ac:dyDescent="0.25">
      <c r="A85" s="25" t="s">
        <v>113</v>
      </c>
      <c r="B85" s="25" t="s">
        <v>113</v>
      </c>
      <c r="C85" s="25" t="s">
        <v>113</v>
      </c>
      <c r="D85" s="25" t="s">
        <v>420</v>
      </c>
      <c r="E85" s="25" t="s">
        <v>303</v>
      </c>
      <c r="F85" s="25" t="s">
        <v>421</v>
      </c>
      <c r="G85" s="27">
        <v>27510</v>
      </c>
      <c r="H85" s="27">
        <v>27510</v>
      </c>
      <c r="I85" s="10">
        <f t="shared" si="1"/>
        <v>1</v>
      </c>
    </row>
    <row r="86" spans="1:9" ht="27" customHeight="1" x14ac:dyDescent="0.25">
      <c r="A86" s="3" t="s">
        <v>422</v>
      </c>
      <c r="B86" s="3"/>
      <c r="C86" s="3"/>
      <c r="D86" s="3"/>
      <c r="E86" s="3"/>
      <c r="F86" s="3" t="s">
        <v>423</v>
      </c>
      <c r="G86" s="23">
        <v>17150320</v>
      </c>
      <c r="H86" s="23">
        <v>17185397.690000001</v>
      </c>
      <c r="I86" s="5">
        <f t="shared" si="1"/>
        <v>1.0020453081925003</v>
      </c>
    </row>
    <row r="87" spans="1:9" ht="14.25" customHeight="1" x14ac:dyDescent="0.25">
      <c r="A87" s="7"/>
      <c r="B87" s="7" t="s">
        <v>424</v>
      </c>
      <c r="C87" s="7"/>
      <c r="D87" s="7"/>
      <c r="E87" s="7"/>
      <c r="F87" s="7" t="s">
        <v>425</v>
      </c>
      <c r="G87" s="29">
        <v>9215809</v>
      </c>
      <c r="H87" s="29">
        <v>9215809</v>
      </c>
      <c r="I87" s="10">
        <f t="shared" si="1"/>
        <v>1</v>
      </c>
    </row>
    <row r="88" spans="1:9" ht="14.25" customHeight="1" x14ac:dyDescent="0.25">
      <c r="A88" s="25" t="s">
        <v>113</v>
      </c>
      <c r="B88" s="25" t="s">
        <v>113</v>
      </c>
      <c r="C88" s="25" t="s">
        <v>113</v>
      </c>
      <c r="D88" s="25" t="s">
        <v>426</v>
      </c>
      <c r="E88" s="25" t="s">
        <v>303</v>
      </c>
      <c r="F88" s="25" t="s">
        <v>427</v>
      </c>
      <c r="G88" s="27">
        <v>9215809</v>
      </c>
      <c r="H88" s="27">
        <v>9215809</v>
      </c>
      <c r="I88" s="10">
        <f t="shared" si="1"/>
        <v>1</v>
      </c>
    </row>
    <row r="89" spans="1:9" ht="14.25" customHeight="1" x14ac:dyDescent="0.25">
      <c r="A89" s="7"/>
      <c r="B89" s="7" t="s">
        <v>428</v>
      </c>
      <c r="C89" s="7"/>
      <c r="D89" s="7"/>
      <c r="E89" s="7"/>
      <c r="F89" s="7" t="s">
        <v>429</v>
      </c>
      <c r="G89" s="29">
        <v>638793</v>
      </c>
      <c r="H89" s="29">
        <v>638793</v>
      </c>
      <c r="I89" s="10">
        <f t="shared" si="1"/>
        <v>1</v>
      </c>
    </row>
    <row r="90" spans="1:9" ht="14.25" customHeight="1" x14ac:dyDescent="0.25">
      <c r="A90" s="25" t="s">
        <v>113</v>
      </c>
      <c r="B90" s="25" t="s">
        <v>113</v>
      </c>
      <c r="C90" s="25" t="s">
        <v>113</v>
      </c>
      <c r="D90" s="25" t="s">
        <v>430</v>
      </c>
      <c r="E90" s="25" t="s">
        <v>303</v>
      </c>
      <c r="F90" s="25" t="s">
        <v>431</v>
      </c>
      <c r="G90" s="27">
        <v>638793</v>
      </c>
      <c r="H90" s="27">
        <v>638793</v>
      </c>
      <c r="I90" s="10">
        <f t="shared" si="1"/>
        <v>1</v>
      </c>
    </row>
    <row r="91" spans="1:9" ht="14.25" customHeight="1" x14ac:dyDescent="0.25">
      <c r="A91" s="7"/>
      <c r="B91" s="7" t="s">
        <v>432</v>
      </c>
      <c r="C91" s="7"/>
      <c r="D91" s="7"/>
      <c r="E91" s="7"/>
      <c r="F91" s="7" t="s">
        <v>433</v>
      </c>
      <c r="G91" s="29">
        <v>417203</v>
      </c>
      <c r="H91" s="29">
        <v>417203</v>
      </c>
      <c r="I91" s="10">
        <f t="shared" si="1"/>
        <v>1</v>
      </c>
    </row>
    <row r="92" spans="1:9" ht="14.25" customHeight="1" x14ac:dyDescent="0.25">
      <c r="A92" s="25" t="s">
        <v>113</v>
      </c>
      <c r="B92" s="25" t="s">
        <v>113</v>
      </c>
      <c r="C92" s="25" t="s">
        <v>113</v>
      </c>
      <c r="D92" s="25" t="s">
        <v>426</v>
      </c>
      <c r="E92" s="25" t="s">
        <v>303</v>
      </c>
      <c r="F92" s="25" t="s">
        <v>427</v>
      </c>
      <c r="G92" s="27">
        <v>417203</v>
      </c>
      <c r="H92" s="27">
        <v>417203</v>
      </c>
      <c r="I92" s="10">
        <f t="shared" si="1"/>
        <v>1</v>
      </c>
    </row>
    <row r="93" spans="1:9" ht="14.25" customHeight="1" x14ac:dyDescent="0.25">
      <c r="A93" s="7"/>
      <c r="B93" s="7" t="s">
        <v>434</v>
      </c>
      <c r="C93" s="7"/>
      <c r="D93" s="7"/>
      <c r="E93" s="7"/>
      <c r="F93" s="7" t="s">
        <v>435</v>
      </c>
      <c r="G93" s="29">
        <v>6816662</v>
      </c>
      <c r="H93" s="29">
        <v>6816662</v>
      </c>
      <c r="I93" s="10">
        <f t="shared" si="1"/>
        <v>1</v>
      </c>
    </row>
    <row r="94" spans="1:9" ht="14.25" customHeight="1" x14ac:dyDescent="0.25">
      <c r="A94" s="25" t="s">
        <v>113</v>
      </c>
      <c r="B94" s="25" t="s">
        <v>113</v>
      </c>
      <c r="C94" s="25" t="s">
        <v>113</v>
      </c>
      <c r="D94" s="25" t="s">
        <v>426</v>
      </c>
      <c r="E94" s="25" t="s">
        <v>303</v>
      </c>
      <c r="F94" s="25" t="s">
        <v>427</v>
      </c>
      <c r="G94" s="27">
        <v>6816662</v>
      </c>
      <c r="H94" s="27">
        <v>6816662</v>
      </c>
      <c r="I94" s="10">
        <f t="shared" si="1"/>
        <v>1</v>
      </c>
    </row>
    <row r="95" spans="1:9" ht="27" customHeight="1" x14ac:dyDescent="0.25">
      <c r="A95" s="7"/>
      <c r="B95" s="7" t="s">
        <v>436</v>
      </c>
      <c r="C95" s="7"/>
      <c r="D95" s="7"/>
      <c r="E95" s="7"/>
      <c r="F95" s="7" t="s">
        <v>437</v>
      </c>
      <c r="G95" s="29">
        <v>37453</v>
      </c>
      <c r="H95" s="29">
        <v>72541.19</v>
      </c>
      <c r="I95" s="10">
        <f t="shared" si="1"/>
        <v>1.9368592636103918</v>
      </c>
    </row>
    <row r="96" spans="1:9" ht="27" customHeight="1" x14ac:dyDescent="0.25">
      <c r="A96" s="25" t="s">
        <v>113</v>
      </c>
      <c r="B96" s="25" t="s">
        <v>113</v>
      </c>
      <c r="C96" s="25" t="s">
        <v>113</v>
      </c>
      <c r="D96" s="25" t="s">
        <v>438</v>
      </c>
      <c r="E96" s="25" t="s">
        <v>303</v>
      </c>
      <c r="F96" s="25" t="s">
        <v>439</v>
      </c>
      <c r="G96" s="27">
        <v>0</v>
      </c>
      <c r="H96" s="27">
        <v>0</v>
      </c>
      <c r="I96" s="10">
        <f t="shared" si="1"/>
        <v>0</v>
      </c>
    </row>
    <row r="97" spans="1:9" ht="27" customHeight="1" x14ac:dyDescent="0.25">
      <c r="A97" s="25" t="s">
        <v>113</v>
      </c>
      <c r="B97" s="25" t="s">
        <v>113</v>
      </c>
      <c r="C97" s="25" t="s">
        <v>113</v>
      </c>
      <c r="D97" s="25" t="s">
        <v>305</v>
      </c>
      <c r="E97" s="25" t="s">
        <v>303</v>
      </c>
      <c r="F97" s="25" t="s">
        <v>306</v>
      </c>
      <c r="G97" s="27">
        <v>30000</v>
      </c>
      <c r="H97" s="27">
        <v>36285.19</v>
      </c>
      <c r="I97" s="10">
        <f t="shared" si="1"/>
        <v>1.2095063333333333</v>
      </c>
    </row>
    <row r="98" spans="1:9" ht="14.25" customHeight="1" x14ac:dyDescent="0.25">
      <c r="A98" s="25" t="s">
        <v>113</v>
      </c>
      <c r="B98" s="25" t="s">
        <v>113</v>
      </c>
      <c r="C98" s="25" t="s">
        <v>113</v>
      </c>
      <c r="D98" s="25" t="s">
        <v>440</v>
      </c>
      <c r="E98" s="25" t="s">
        <v>303</v>
      </c>
      <c r="F98" s="25" t="s">
        <v>441</v>
      </c>
      <c r="G98" s="27">
        <v>0</v>
      </c>
      <c r="H98" s="27">
        <v>28803</v>
      </c>
      <c r="I98" s="10">
        <f t="shared" si="1"/>
        <v>0</v>
      </c>
    </row>
    <row r="99" spans="1:9" ht="14.25" customHeight="1" x14ac:dyDescent="0.25">
      <c r="A99" s="25" t="s">
        <v>113</v>
      </c>
      <c r="B99" s="25" t="s">
        <v>113</v>
      </c>
      <c r="C99" s="25" t="s">
        <v>113</v>
      </c>
      <c r="D99" s="25" t="s">
        <v>363</v>
      </c>
      <c r="E99" s="25" t="s">
        <v>303</v>
      </c>
      <c r="F99" s="25" t="s">
        <v>364</v>
      </c>
      <c r="G99" s="27">
        <v>0</v>
      </c>
      <c r="H99" s="27">
        <v>0</v>
      </c>
      <c r="I99" s="10">
        <f t="shared" si="1"/>
        <v>0</v>
      </c>
    </row>
    <row r="100" spans="1:9" ht="27" customHeight="1" x14ac:dyDescent="0.25">
      <c r="A100" s="25" t="s">
        <v>113</v>
      </c>
      <c r="B100" s="25" t="s">
        <v>113</v>
      </c>
      <c r="C100" s="25" t="s">
        <v>113</v>
      </c>
      <c r="D100" s="25" t="s">
        <v>442</v>
      </c>
      <c r="E100" s="25" t="s">
        <v>303</v>
      </c>
      <c r="F100" s="25" t="s">
        <v>443</v>
      </c>
      <c r="G100" s="27">
        <v>7453</v>
      </c>
      <c r="H100" s="27">
        <v>7453</v>
      </c>
      <c r="I100" s="10">
        <f t="shared" si="1"/>
        <v>1</v>
      </c>
    </row>
    <row r="101" spans="1:9" ht="27" customHeight="1" x14ac:dyDescent="0.25">
      <c r="A101" s="7"/>
      <c r="B101" s="7" t="s">
        <v>444</v>
      </c>
      <c r="C101" s="7"/>
      <c r="D101" s="7"/>
      <c r="E101" s="7"/>
      <c r="F101" s="7" t="s">
        <v>445</v>
      </c>
      <c r="G101" s="29">
        <v>11259</v>
      </c>
      <c r="H101" s="29">
        <v>11248.5</v>
      </c>
      <c r="I101" s="10">
        <f t="shared" si="1"/>
        <v>0.99906741273647748</v>
      </c>
    </row>
    <row r="102" spans="1:9" ht="27" customHeight="1" x14ac:dyDescent="0.25">
      <c r="A102" s="25" t="s">
        <v>113</v>
      </c>
      <c r="B102" s="25" t="s">
        <v>113</v>
      </c>
      <c r="C102" s="25" t="s">
        <v>113</v>
      </c>
      <c r="D102" s="25" t="s">
        <v>442</v>
      </c>
      <c r="E102" s="25" t="s">
        <v>303</v>
      </c>
      <c r="F102" s="25" t="s">
        <v>443</v>
      </c>
      <c r="G102" s="27">
        <v>11259</v>
      </c>
      <c r="H102" s="27">
        <v>11248.5</v>
      </c>
      <c r="I102" s="10">
        <f t="shared" si="1"/>
        <v>0.99906741273647748</v>
      </c>
    </row>
    <row r="103" spans="1:9" ht="14.25" customHeight="1" x14ac:dyDescent="0.25">
      <c r="A103" s="7"/>
      <c r="B103" s="7" t="s">
        <v>450</v>
      </c>
      <c r="C103" s="7"/>
      <c r="D103" s="7"/>
      <c r="E103" s="7"/>
      <c r="F103" s="7" t="s">
        <v>451</v>
      </c>
      <c r="G103" s="29">
        <v>13141</v>
      </c>
      <c r="H103" s="29">
        <v>13141</v>
      </c>
      <c r="I103" s="10">
        <f t="shared" si="1"/>
        <v>1</v>
      </c>
    </row>
    <row r="104" spans="1:9" ht="14.25" customHeight="1" x14ac:dyDescent="0.25">
      <c r="A104" s="25" t="s">
        <v>113</v>
      </c>
      <c r="B104" s="25" t="s">
        <v>113</v>
      </c>
      <c r="C104" s="25" t="s">
        <v>113</v>
      </c>
      <c r="D104" s="25" t="s">
        <v>426</v>
      </c>
      <c r="E104" s="25" t="s">
        <v>303</v>
      </c>
      <c r="F104" s="25" t="s">
        <v>427</v>
      </c>
      <c r="G104" s="27">
        <v>13141</v>
      </c>
      <c r="H104" s="27">
        <v>13141</v>
      </c>
      <c r="I104" s="10">
        <f t="shared" si="1"/>
        <v>1</v>
      </c>
    </row>
    <row r="105" spans="1:9" ht="27" customHeight="1" x14ac:dyDescent="0.25">
      <c r="A105" s="3" t="s">
        <v>454</v>
      </c>
      <c r="B105" s="3"/>
      <c r="C105" s="3"/>
      <c r="D105" s="3"/>
      <c r="E105" s="3"/>
      <c r="F105" s="3" t="s">
        <v>455</v>
      </c>
      <c r="G105" s="23">
        <v>1971842.39</v>
      </c>
      <c r="H105" s="23">
        <v>2396874.5099999998</v>
      </c>
      <c r="I105" s="5">
        <f t="shared" si="1"/>
        <v>1.2155507570764821</v>
      </c>
    </row>
    <row r="106" spans="1:9" ht="27" customHeight="1" x14ac:dyDescent="0.25">
      <c r="A106" s="7"/>
      <c r="B106" s="7" t="s">
        <v>456</v>
      </c>
      <c r="C106" s="7"/>
      <c r="D106" s="7"/>
      <c r="E106" s="7"/>
      <c r="F106" s="7" t="s">
        <v>457</v>
      </c>
      <c r="G106" s="29">
        <v>61940</v>
      </c>
      <c r="H106" s="29">
        <v>61909.29</v>
      </c>
      <c r="I106" s="10">
        <f t="shared" si="1"/>
        <v>0.99950419761059095</v>
      </c>
    </row>
    <row r="107" spans="1:9" ht="14.25" customHeight="1" x14ac:dyDescent="0.25">
      <c r="A107" s="25" t="s">
        <v>113</v>
      </c>
      <c r="B107" s="25" t="s">
        <v>113</v>
      </c>
      <c r="C107" s="25" t="s">
        <v>113</v>
      </c>
      <c r="D107" s="25" t="s">
        <v>305</v>
      </c>
      <c r="E107" s="25" t="s">
        <v>303</v>
      </c>
      <c r="F107" s="25" t="s">
        <v>306</v>
      </c>
      <c r="G107" s="27">
        <v>100</v>
      </c>
      <c r="H107" s="27">
        <v>39.07</v>
      </c>
      <c r="I107" s="10">
        <f t="shared" si="1"/>
        <v>0.39069999999999999</v>
      </c>
    </row>
    <row r="108" spans="1:9" ht="14.25" customHeight="1" x14ac:dyDescent="0.25">
      <c r="A108" s="25" t="s">
        <v>113</v>
      </c>
      <c r="B108" s="25" t="s">
        <v>113</v>
      </c>
      <c r="C108" s="25" t="s">
        <v>113</v>
      </c>
      <c r="D108" s="25" t="s">
        <v>363</v>
      </c>
      <c r="E108" s="25" t="s">
        <v>303</v>
      </c>
      <c r="F108" s="25" t="s">
        <v>364</v>
      </c>
      <c r="G108" s="27">
        <v>200</v>
      </c>
      <c r="H108" s="27">
        <v>200</v>
      </c>
      <c r="I108" s="10">
        <f t="shared" si="1"/>
        <v>1</v>
      </c>
    </row>
    <row r="109" spans="1:9" ht="27" customHeight="1" x14ac:dyDescent="0.25">
      <c r="A109" s="25" t="s">
        <v>113</v>
      </c>
      <c r="B109" s="25" t="s">
        <v>113</v>
      </c>
      <c r="C109" s="25" t="s">
        <v>113</v>
      </c>
      <c r="D109" s="25" t="s">
        <v>338</v>
      </c>
      <c r="E109" s="25" t="s">
        <v>303</v>
      </c>
      <c r="F109" s="25" t="s">
        <v>339</v>
      </c>
      <c r="G109" s="27">
        <v>1640</v>
      </c>
      <c r="H109" s="27">
        <v>1670.22</v>
      </c>
      <c r="I109" s="10">
        <f t="shared" si="1"/>
        <v>1.0184268292682928</v>
      </c>
    </row>
    <row r="110" spans="1:9" ht="39.950000000000003" customHeight="1" x14ac:dyDescent="0.25">
      <c r="A110" s="25" t="s">
        <v>113</v>
      </c>
      <c r="B110" s="25" t="s">
        <v>113</v>
      </c>
      <c r="C110" s="25" t="s">
        <v>113</v>
      </c>
      <c r="D110" s="25" t="s">
        <v>458</v>
      </c>
      <c r="E110" s="25" t="s">
        <v>303</v>
      </c>
      <c r="F110" s="25" t="s">
        <v>459</v>
      </c>
      <c r="G110" s="27">
        <v>60000</v>
      </c>
      <c r="H110" s="27">
        <v>60000</v>
      </c>
      <c r="I110" s="10">
        <f t="shared" si="1"/>
        <v>1</v>
      </c>
    </row>
    <row r="111" spans="1:9" ht="27" customHeight="1" x14ac:dyDescent="0.25">
      <c r="A111" s="7"/>
      <c r="B111" s="7" t="s">
        <v>460</v>
      </c>
      <c r="C111" s="7"/>
      <c r="D111" s="7"/>
      <c r="E111" s="7"/>
      <c r="F111" s="7" t="s">
        <v>461</v>
      </c>
      <c r="G111" s="29">
        <v>273007</v>
      </c>
      <c r="H111" s="29">
        <v>371370.25</v>
      </c>
      <c r="I111" s="10">
        <f t="shared" si="1"/>
        <v>1.3602957067034911</v>
      </c>
    </row>
    <row r="112" spans="1:9" ht="27" customHeight="1" x14ac:dyDescent="0.25">
      <c r="A112" s="25" t="s">
        <v>113</v>
      </c>
      <c r="B112" s="25" t="s">
        <v>113</v>
      </c>
      <c r="C112" s="25" t="s">
        <v>113</v>
      </c>
      <c r="D112" s="25" t="s">
        <v>462</v>
      </c>
      <c r="E112" s="25" t="s">
        <v>303</v>
      </c>
      <c r="F112" s="25" t="s">
        <v>463</v>
      </c>
      <c r="G112" s="27">
        <v>3800</v>
      </c>
      <c r="H112" s="27">
        <v>5895.76</v>
      </c>
      <c r="I112" s="10">
        <f t="shared" si="1"/>
        <v>1.5515157894736842</v>
      </c>
    </row>
    <row r="113" spans="1:9" ht="27" customHeight="1" x14ac:dyDescent="0.25">
      <c r="A113" s="25" t="s">
        <v>113</v>
      </c>
      <c r="B113" s="25" t="s">
        <v>113</v>
      </c>
      <c r="C113" s="25" t="s">
        <v>113</v>
      </c>
      <c r="D113" s="25" t="s">
        <v>464</v>
      </c>
      <c r="E113" s="25" t="s">
        <v>303</v>
      </c>
      <c r="F113" s="25" t="s">
        <v>465</v>
      </c>
      <c r="G113" s="27">
        <v>20610</v>
      </c>
      <c r="H113" s="27">
        <v>24085.8</v>
      </c>
      <c r="I113" s="10">
        <f t="shared" si="1"/>
        <v>1.1686462882096069</v>
      </c>
    </row>
    <row r="114" spans="1:9" ht="27" customHeight="1" x14ac:dyDescent="0.25">
      <c r="A114" s="25" t="s">
        <v>113</v>
      </c>
      <c r="B114" s="25" t="s">
        <v>113</v>
      </c>
      <c r="C114" s="25" t="s">
        <v>113</v>
      </c>
      <c r="D114" s="25" t="s">
        <v>466</v>
      </c>
      <c r="E114" s="25" t="s">
        <v>303</v>
      </c>
      <c r="F114" s="25" t="s">
        <v>467</v>
      </c>
      <c r="G114" s="27">
        <v>178597</v>
      </c>
      <c r="H114" s="27">
        <v>177287.3</v>
      </c>
      <c r="I114" s="10">
        <f t="shared" si="1"/>
        <v>0.99266673012424611</v>
      </c>
    </row>
    <row r="115" spans="1:9" ht="27" customHeight="1" x14ac:dyDescent="0.25">
      <c r="A115" s="25" t="s">
        <v>113</v>
      </c>
      <c r="B115" s="25" t="s">
        <v>113</v>
      </c>
      <c r="C115" s="25" t="s">
        <v>113</v>
      </c>
      <c r="D115" s="25" t="s">
        <v>468</v>
      </c>
      <c r="E115" s="25" t="s">
        <v>303</v>
      </c>
      <c r="F115" s="25" t="s">
        <v>469</v>
      </c>
      <c r="G115" s="27">
        <v>70000</v>
      </c>
      <c r="H115" s="27">
        <v>164101.39000000001</v>
      </c>
      <c r="I115" s="10">
        <f t="shared" si="1"/>
        <v>2.3443055714285714</v>
      </c>
    </row>
    <row r="116" spans="1:9" ht="27" customHeight="1" x14ac:dyDescent="0.25">
      <c r="A116" s="7"/>
      <c r="B116" s="7" t="s">
        <v>470</v>
      </c>
      <c r="C116" s="7"/>
      <c r="D116" s="7"/>
      <c r="E116" s="7"/>
      <c r="F116" s="7" t="s">
        <v>471</v>
      </c>
      <c r="G116" s="29">
        <v>726288</v>
      </c>
      <c r="H116" s="29">
        <v>678599.74</v>
      </c>
      <c r="I116" s="10">
        <f t="shared" si="1"/>
        <v>0.93433973850593699</v>
      </c>
    </row>
    <row r="117" spans="1:9" ht="27" customHeight="1" x14ac:dyDescent="0.25">
      <c r="A117" s="25" t="s">
        <v>113</v>
      </c>
      <c r="B117" s="25" t="s">
        <v>113</v>
      </c>
      <c r="C117" s="25" t="s">
        <v>113</v>
      </c>
      <c r="D117" s="25" t="s">
        <v>462</v>
      </c>
      <c r="E117" s="25" t="s">
        <v>303</v>
      </c>
      <c r="F117" s="25" t="s">
        <v>463</v>
      </c>
      <c r="G117" s="27">
        <v>37250</v>
      </c>
      <c r="H117" s="27">
        <v>32674.639999999999</v>
      </c>
      <c r="I117" s="10">
        <f t="shared" si="1"/>
        <v>0.87717154362416105</v>
      </c>
    </row>
    <row r="118" spans="1:9" ht="27" customHeight="1" x14ac:dyDescent="0.25">
      <c r="A118" s="25" t="s">
        <v>113</v>
      </c>
      <c r="B118" s="25" t="s">
        <v>113</v>
      </c>
      <c r="C118" s="25" t="s">
        <v>113</v>
      </c>
      <c r="D118" s="25" t="s">
        <v>464</v>
      </c>
      <c r="E118" s="25" t="s">
        <v>303</v>
      </c>
      <c r="F118" s="25" t="s">
        <v>465</v>
      </c>
      <c r="G118" s="27">
        <v>190000</v>
      </c>
      <c r="H118" s="27">
        <v>178856.3</v>
      </c>
      <c r="I118" s="10">
        <f t="shared" si="1"/>
        <v>0.94134894736842101</v>
      </c>
    </row>
    <row r="119" spans="1:9" ht="14.25" customHeight="1" x14ac:dyDescent="0.25">
      <c r="A119" s="25" t="s">
        <v>113</v>
      </c>
      <c r="B119" s="25" t="s">
        <v>113</v>
      </c>
      <c r="C119" s="25" t="s">
        <v>113</v>
      </c>
      <c r="D119" s="25" t="s">
        <v>321</v>
      </c>
      <c r="E119" s="25" t="s">
        <v>303</v>
      </c>
      <c r="F119" s="25" t="s">
        <v>322</v>
      </c>
      <c r="G119" s="27">
        <v>24000</v>
      </c>
      <c r="H119" s="27">
        <v>0</v>
      </c>
      <c r="I119" s="10">
        <f t="shared" si="1"/>
        <v>0</v>
      </c>
    </row>
    <row r="120" spans="1:9" ht="14.25" customHeight="1" x14ac:dyDescent="0.25">
      <c r="A120" s="25" t="s">
        <v>113</v>
      </c>
      <c r="B120" s="25" t="s">
        <v>113</v>
      </c>
      <c r="C120" s="25" t="s">
        <v>113</v>
      </c>
      <c r="D120" s="25" t="s">
        <v>305</v>
      </c>
      <c r="E120" s="25" t="s">
        <v>303</v>
      </c>
      <c r="F120" s="25" t="s">
        <v>306</v>
      </c>
      <c r="G120" s="27">
        <v>0</v>
      </c>
      <c r="H120" s="27">
        <v>67.8</v>
      </c>
      <c r="I120" s="10">
        <f t="shared" si="1"/>
        <v>0</v>
      </c>
    </row>
    <row r="121" spans="1:9" ht="27" customHeight="1" x14ac:dyDescent="0.25">
      <c r="A121" s="25" t="s">
        <v>113</v>
      </c>
      <c r="B121" s="25" t="s">
        <v>113</v>
      </c>
      <c r="C121" s="25" t="s">
        <v>113</v>
      </c>
      <c r="D121" s="25" t="s">
        <v>338</v>
      </c>
      <c r="E121" s="25" t="s">
        <v>303</v>
      </c>
      <c r="F121" s="25" t="s">
        <v>339</v>
      </c>
      <c r="G121" s="27">
        <v>2750</v>
      </c>
      <c r="H121" s="27">
        <v>2650.2</v>
      </c>
      <c r="I121" s="10">
        <f t="shared" si="1"/>
        <v>0.96370909090909085</v>
      </c>
    </row>
    <row r="122" spans="1:9" ht="27" customHeight="1" x14ac:dyDescent="0.25">
      <c r="A122" s="25" t="s">
        <v>113</v>
      </c>
      <c r="B122" s="25" t="s">
        <v>113</v>
      </c>
      <c r="C122" s="25" t="s">
        <v>113</v>
      </c>
      <c r="D122" s="25" t="s">
        <v>466</v>
      </c>
      <c r="E122" s="25" t="s">
        <v>303</v>
      </c>
      <c r="F122" s="25" t="s">
        <v>467</v>
      </c>
      <c r="G122" s="27">
        <v>472288</v>
      </c>
      <c r="H122" s="27">
        <v>464350.8</v>
      </c>
      <c r="I122" s="10">
        <f t="shared" si="1"/>
        <v>0.98319415272037403</v>
      </c>
    </row>
    <row r="123" spans="1:9" ht="27" customHeight="1" x14ac:dyDescent="0.25">
      <c r="A123" s="7"/>
      <c r="B123" s="7" t="s">
        <v>472</v>
      </c>
      <c r="C123" s="7"/>
      <c r="D123" s="7"/>
      <c r="E123" s="7"/>
      <c r="F123" s="7" t="s">
        <v>473</v>
      </c>
      <c r="G123" s="29">
        <v>271008</v>
      </c>
      <c r="H123" s="29">
        <v>246716</v>
      </c>
      <c r="I123" s="10">
        <f t="shared" si="1"/>
        <v>0.91036426968945561</v>
      </c>
    </row>
    <row r="124" spans="1:9" ht="27" customHeight="1" x14ac:dyDescent="0.25">
      <c r="A124" s="25" t="s">
        <v>113</v>
      </c>
      <c r="B124" s="25" t="s">
        <v>113</v>
      </c>
      <c r="C124" s="25" t="s">
        <v>113</v>
      </c>
      <c r="D124" s="25" t="s">
        <v>321</v>
      </c>
      <c r="E124" s="25" t="s">
        <v>303</v>
      </c>
      <c r="F124" s="25" t="s">
        <v>322</v>
      </c>
      <c r="G124" s="27">
        <v>260925</v>
      </c>
      <c r="H124" s="27">
        <v>238379</v>
      </c>
      <c r="I124" s="10">
        <f t="shared" si="1"/>
        <v>0.91359202836064002</v>
      </c>
    </row>
    <row r="125" spans="1:9" ht="27" customHeight="1" x14ac:dyDescent="0.25">
      <c r="A125" s="25" t="s">
        <v>113</v>
      </c>
      <c r="B125" s="25" t="s">
        <v>113</v>
      </c>
      <c r="C125" s="25" t="s">
        <v>113</v>
      </c>
      <c r="D125" s="25" t="s">
        <v>338</v>
      </c>
      <c r="E125" s="25" t="s">
        <v>303</v>
      </c>
      <c r="F125" s="25" t="s">
        <v>339</v>
      </c>
      <c r="G125" s="27">
        <v>10083</v>
      </c>
      <c r="H125" s="27">
        <v>8337</v>
      </c>
      <c r="I125" s="10">
        <f t="shared" si="1"/>
        <v>0.82683725081820891</v>
      </c>
    </row>
    <row r="126" spans="1:9" ht="27" customHeight="1" x14ac:dyDescent="0.25">
      <c r="A126" s="7"/>
      <c r="B126" s="7" t="s">
        <v>474</v>
      </c>
      <c r="C126" s="7"/>
      <c r="D126" s="7"/>
      <c r="E126" s="7"/>
      <c r="F126" s="7" t="s">
        <v>475</v>
      </c>
      <c r="G126" s="29">
        <v>72978</v>
      </c>
      <c r="H126" s="29">
        <v>72845.289999999994</v>
      </c>
      <c r="I126" s="10">
        <f t="shared" si="1"/>
        <v>0.99818150675546047</v>
      </c>
    </row>
    <row r="127" spans="1:9" ht="39.950000000000003" customHeight="1" x14ac:dyDescent="0.25">
      <c r="A127" s="25" t="s">
        <v>113</v>
      </c>
      <c r="B127" s="25" t="s">
        <v>113</v>
      </c>
      <c r="C127" s="25" t="s">
        <v>113</v>
      </c>
      <c r="D127" s="25" t="s">
        <v>307</v>
      </c>
      <c r="E127" s="25" t="s">
        <v>303</v>
      </c>
      <c r="F127" s="25" t="s">
        <v>308</v>
      </c>
      <c r="G127" s="27">
        <v>72978</v>
      </c>
      <c r="H127" s="27">
        <v>72845.289999999994</v>
      </c>
      <c r="I127" s="10">
        <f t="shared" si="1"/>
        <v>0.99818150675546047</v>
      </c>
    </row>
    <row r="128" spans="1:9" ht="27" customHeight="1" x14ac:dyDescent="0.25">
      <c r="A128" s="7"/>
      <c r="B128" s="7" t="s">
        <v>476</v>
      </c>
      <c r="C128" s="7"/>
      <c r="D128" s="7"/>
      <c r="E128" s="7"/>
      <c r="F128" s="7" t="s">
        <v>301</v>
      </c>
      <c r="G128" s="29">
        <v>566621.39</v>
      </c>
      <c r="H128" s="29">
        <v>965433.94</v>
      </c>
      <c r="I128" s="10">
        <f t="shared" si="1"/>
        <v>1.7038430900040678</v>
      </c>
    </row>
    <row r="129" spans="1:9" ht="52.9" customHeight="1" x14ac:dyDescent="0.25">
      <c r="A129" s="25" t="s">
        <v>113</v>
      </c>
      <c r="B129" s="25" t="s">
        <v>113</v>
      </c>
      <c r="C129" s="25" t="s">
        <v>113</v>
      </c>
      <c r="D129" s="25" t="s">
        <v>477</v>
      </c>
      <c r="E129" s="25" t="s">
        <v>17</v>
      </c>
      <c r="F129" s="25" t="s">
        <v>478</v>
      </c>
      <c r="G129" s="27">
        <v>566621.39</v>
      </c>
      <c r="H129" s="27">
        <v>965433.94</v>
      </c>
      <c r="I129" s="10">
        <f t="shared" si="1"/>
        <v>1.7038430900040678</v>
      </c>
    </row>
    <row r="130" spans="1:9" ht="27" customHeight="1" x14ac:dyDescent="0.25">
      <c r="A130" s="3" t="s">
        <v>479</v>
      </c>
      <c r="B130" s="3"/>
      <c r="C130" s="3"/>
      <c r="D130" s="3"/>
      <c r="E130" s="3"/>
      <c r="F130" s="3" t="s">
        <v>480</v>
      </c>
      <c r="G130" s="23">
        <v>140252</v>
      </c>
      <c r="H130" s="23">
        <v>147981.34</v>
      </c>
      <c r="I130" s="5">
        <f t="shared" ref="I130:I193" si="2">IF($G130=0,0,$H130/$G130)</f>
        <v>1.0551103727576077</v>
      </c>
    </row>
    <row r="131" spans="1:9" ht="27" customHeight="1" x14ac:dyDescent="0.25">
      <c r="A131" s="7"/>
      <c r="B131" s="7" t="s">
        <v>481</v>
      </c>
      <c r="C131" s="7"/>
      <c r="D131" s="7"/>
      <c r="E131" s="7"/>
      <c r="F131" s="7" t="s">
        <v>482</v>
      </c>
      <c r="G131" s="29">
        <v>140000</v>
      </c>
      <c r="H131" s="29">
        <v>147873.34</v>
      </c>
      <c r="I131" s="10">
        <f t="shared" si="2"/>
        <v>1.0562381428571428</v>
      </c>
    </row>
    <row r="132" spans="1:9" ht="27" customHeight="1" x14ac:dyDescent="0.25">
      <c r="A132" s="25" t="s">
        <v>113</v>
      </c>
      <c r="B132" s="25" t="s">
        <v>113</v>
      </c>
      <c r="C132" s="25" t="s">
        <v>113</v>
      </c>
      <c r="D132" s="25" t="s">
        <v>483</v>
      </c>
      <c r="E132" s="25" t="s">
        <v>303</v>
      </c>
      <c r="F132" s="25" t="s">
        <v>484</v>
      </c>
      <c r="G132" s="27">
        <v>140000</v>
      </c>
      <c r="H132" s="27">
        <v>147873.34</v>
      </c>
      <c r="I132" s="10">
        <f t="shared" si="2"/>
        <v>1.0562381428571428</v>
      </c>
    </row>
    <row r="133" spans="1:9" ht="27" customHeight="1" x14ac:dyDescent="0.25">
      <c r="A133" s="7"/>
      <c r="B133" s="7" t="s">
        <v>485</v>
      </c>
      <c r="C133" s="7"/>
      <c r="D133" s="7"/>
      <c r="E133" s="7"/>
      <c r="F133" s="7" t="s">
        <v>301</v>
      </c>
      <c r="G133" s="29">
        <v>252</v>
      </c>
      <c r="H133" s="29">
        <v>108</v>
      </c>
      <c r="I133" s="10">
        <f t="shared" si="2"/>
        <v>0.42857142857142855</v>
      </c>
    </row>
    <row r="134" spans="1:9" ht="39.950000000000003" customHeight="1" x14ac:dyDescent="0.25">
      <c r="A134" s="25" t="s">
        <v>113</v>
      </c>
      <c r="B134" s="25" t="s">
        <v>113</v>
      </c>
      <c r="C134" s="25" t="s">
        <v>113</v>
      </c>
      <c r="D134" s="25" t="s">
        <v>307</v>
      </c>
      <c r="E134" s="25" t="s">
        <v>303</v>
      </c>
      <c r="F134" s="25" t="s">
        <v>308</v>
      </c>
      <c r="G134" s="27">
        <v>252</v>
      </c>
      <c r="H134" s="27">
        <v>108</v>
      </c>
      <c r="I134" s="10">
        <f t="shared" si="2"/>
        <v>0.42857142857142855</v>
      </c>
    </row>
    <row r="135" spans="1:9" ht="27" customHeight="1" x14ac:dyDescent="0.25">
      <c r="A135" s="3" t="s">
        <v>486</v>
      </c>
      <c r="B135" s="3"/>
      <c r="C135" s="3"/>
      <c r="D135" s="3"/>
      <c r="E135" s="3"/>
      <c r="F135" s="3" t="s">
        <v>487</v>
      </c>
      <c r="G135" s="23">
        <v>3075099.69</v>
      </c>
      <c r="H135" s="23">
        <v>3038632.53</v>
      </c>
      <c r="I135" s="5">
        <f t="shared" si="2"/>
        <v>0.98814114543388998</v>
      </c>
    </row>
    <row r="136" spans="1:9" ht="14.25" customHeight="1" x14ac:dyDescent="0.25">
      <c r="A136" s="7"/>
      <c r="B136" s="7" t="s">
        <v>488</v>
      </c>
      <c r="C136" s="7"/>
      <c r="D136" s="7"/>
      <c r="E136" s="7"/>
      <c r="F136" s="7" t="s">
        <v>489</v>
      </c>
      <c r="G136" s="29">
        <v>3000</v>
      </c>
      <c r="H136" s="29">
        <v>0</v>
      </c>
      <c r="I136" s="10">
        <f t="shared" si="2"/>
        <v>0</v>
      </c>
    </row>
    <row r="137" spans="1:9" ht="14.25" customHeight="1" x14ac:dyDescent="0.25">
      <c r="A137" s="25" t="s">
        <v>113</v>
      </c>
      <c r="B137" s="25" t="s">
        <v>113</v>
      </c>
      <c r="C137" s="25" t="s">
        <v>113</v>
      </c>
      <c r="D137" s="25" t="s">
        <v>321</v>
      </c>
      <c r="E137" s="25" t="s">
        <v>303</v>
      </c>
      <c r="F137" s="25" t="s">
        <v>322</v>
      </c>
      <c r="G137" s="27">
        <v>3000</v>
      </c>
      <c r="H137" s="27">
        <v>0</v>
      </c>
      <c r="I137" s="10">
        <f t="shared" si="2"/>
        <v>0</v>
      </c>
    </row>
    <row r="138" spans="1:9" ht="27" customHeight="1" x14ac:dyDescent="0.25">
      <c r="A138" s="7"/>
      <c r="B138" s="7" t="s">
        <v>490</v>
      </c>
      <c r="C138" s="7"/>
      <c r="D138" s="7"/>
      <c r="E138" s="7"/>
      <c r="F138" s="7" t="s">
        <v>491</v>
      </c>
      <c r="G138" s="29">
        <v>1372290.96</v>
      </c>
      <c r="H138" s="29">
        <v>1363228.62</v>
      </c>
      <c r="I138" s="10">
        <f t="shared" si="2"/>
        <v>0.99339619638680721</v>
      </c>
    </row>
    <row r="139" spans="1:9" ht="14.25" customHeight="1" x14ac:dyDescent="0.25">
      <c r="A139" s="25" t="s">
        <v>113</v>
      </c>
      <c r="B139" s="25" t="s">
        <v>113</v>
      </c>
      <c r="C139" s="25" t="s">
        <v>113</v>
      </c>
      <c r="D139" s="25" t="s">
        <v>321</v>
      </c>
      <c r="E139" s="25" t="s">
        <v>303</v>
      </c>
      <c r="F139" s="25" t="s">
        <v>322</v>
      </c>
      <c r="G139" s="27">
        <v>5600</v>
      </c>
      <c r="H139" s="27">
        <v>0</v>
      </c>
      <c r="I139" s="10">
        <f t="shared" si="2"/>
        <v>0</v>
      </c>
    </row>
    <row r="140" spans="1:9" ht="27" customHeight="1" x14ac:dyDescent="0.25">
      <c r="A140" s="25" t="s">
        <v>113</v>
      </c>
      <c r="B140" s="25" t="s">
        <v>113</v>
      </c>
      <c r="C140" s="25" t="s">
        <v>113</v>
      </c>
      <c r="D140" s="25" t="s">
        <v>305</v>
      </c>
      <c r="E140" s="25" t="s">
        <v>303</v>
      </c>
      <c r="F140" s="25" t="s">
        <v>306</v>
      </c>
      <c r="G140" s="27">
        <v>450</v>
      </c>
      <c r="H140" s="27">
        <v>101.85</v>
      </c>
      <c r="I140" s="10">
        <f t="shared" si="2"/>
        <v>0.22633333333333333</v>
      </c>
    </row>
    <row r="141" spans="1:9" ht="39.950000000000003" customHeight="1" x14ac:dyDescent="0.25">
      <c r="A141" s="25" t="s">
        <v>113</v>
      </c>
      <c r="B141" s="25" t="s">
        <v>113</v>
      </c>
      <c r="C141" s="25" t="s">
        <v>113</v>
      </c>
      <c r="D141" s="25" t="s">
        <v>307</v>
      </c>
      <c r="E141" s="25" t="s">
        <v>303</v>
      </c>
      <c r="F141" s="25" t="s">
        <v>308</v>
      </c>
      <c r="G141" s="27">
        <v>1366240.96</v>
      </c>
      <c r="H141" s="27">
        <v>1363126.77</v>
      </c>
      <c r="I141" s="10">
        <f t="shared" si="2"/>
        <v>0.99772061437830117</v>
      </c>
    </row>
    <row r="142" spans="1:9" ht="14.25" customHeight="1" x14ac:dyDescent="0.25">
      <c r="A142" s="7"/>
      <c r="B142" s="7" t="s">
        <v>492</v>
      </c>
      <c r="C142" s="7"/>
      <c r="D142" s="7"/>
      <c r="E142" s="7"/>
      <c r="F142" s="7" t="s">
        <v>493</v>
      </c>
      <c r="G142" s="29">
        <v>6000</v>
      </c>
      <c r="H142" s="29">
        <v>6000</v>
      </c>
      <c r="I142" s="10">
        <f t="shared" si="2"/>
        <v>1</v>
      </c>
    </row>
    <row r="143" spans="1:9" ht="27" customHeight="1" x14ac:dyDescent="0.25">
      <c r="A143" s="25" t="s">
        <v>113</v>
      </c>
      <c r="B143" s="25" t="s">
        <v>113</v>
      </c>
      <c r="C143" s="25" t="s">
        <v>113</v>
      </c>
      <c r="D143" s="25" t="s">
        <v>466</v>
      </c>
      <c r="E143" s="25" t="s">
        <v>303</v>
      </c>
      <c r="F143" s="25" t="s">
        <v>467</v>
      </c>
      <c r="G143" s="27">
        <v>6000</v>
      </c>
      <c r="H143" s="27">
        <v>6000</v>
      </c>
      <c r="I143" s="10">
        <f t="shared" si="2"/>
        <v>1</v>
      </c>
    </row>
    <row r="144" spans="1:9" ht="39.950000000000003" customHeight="1" x14ac:dyDescent="0.25">
      <c r="A144" s="7"/>
      <c r="B144" s="7" t="s">
        <v>494</v>
      </c>
      <c r="C144" s="7"/>
      <c r="D144" s="7"/>
      <c r="E144" s="7"/>
      <c r="F144" s="7" t="s">
        <v>495</v>
      </c>
      <c r="G144" s="29">
        <v>37808</v>
      </c>
      <c r="H144" s="29">
        <v>37078.49</v>
      </c>
      <c r="I144" s="10">
        <f t="shared" si="2"/>
        <v>0.98070487727465083</v>
      </c>
    </row>
    <row r="145" spans="1:9" ht="27" customHeight="1" x14ac:dyDescent="0.25">
      <c r="A145" s="25" t="s">
        <v>113</v>
      </c>
      <c r="B145" s="25" t="s">
        <v>113</v>
      </c>
      <c r="C145" s="25" t="s">
        <v>113</v>
      </c>
      <c r="D145" s="25" t="s">
        <v>466</v>
      </c>
      <c r="E145" s="25" t="s">
        <v>303</v>
      </c>
      <c r="F145" s="25" t="s">
        <v>467</v>
      </c>
      <c r="G145" s="27">
        <v>37808</v>
      </c>
      <c r="H145" s="27">
        <v>37078.49</v>
      </c>
      <c r="I145" s="10">
        <f t="shared" si="2"/>
        <v>0.98070487727465083</v>
      </c>
    </row>
    <row r="146" spans="1:9" ht="27" customHeight="1" x14ac:dyDescent="0.25">
      <c r="A146" s="7"/>
      <c r="B146" s="7" t="s">
        <v>496</v>
      </c>
      <c r="C146" s="7"/>
      <c r="D146" s="7"/>
      <c r="E146" s="7"/>
      <c r="F146" s="7" t="s">
        <v>497</v>
      </c>
      <c r="G146" s="29">
        <v>38918</v>
      </c>
      <c r="H146" s="29">
        <v>36035.99</v>
      </c>
      <c r="I146" s="10">
        <f t="shared" si="2"/>
        <v>0.92594660568374521</v>
      </c>
    </row>
    <row r="147" spans="1:9" ht="27" customHeight="1" x14ac:dyDescent="0.25">
      <c r="A147" s="25" t="s">
        <v>113</v>
      </c>
      <c r="B147" s="25" t="s">
        <v>113</v>
      </c>
      <c r="C147" s="25" t="s">
        <v>113</v>
      </c>
      <c r="D147" s="25" t="s">
        <v>466</v>
      </c>
      <c r="E147" s="25" t="s">
        <v>303</v>
      </c>
      <c r="F147" s="25" t="s">
        <v>467</v>
      </c>
      <c r="G147" s="27">
        <v>38918</v>
      </c>
      <c r="H147" s="27">
        <v>36035.99</v>
      </c>
      <c r="I147" s="10">
        <f t="shared" si="2"/>
        <v>0.92594660568374521</v>
      </c>
    </row>
    <row r="148" spans="1:9" ht="27" customHeight="1" x14ac:dyDescent="0.25">
      <c r="A148" s="7"/>
      <c r="B148" s="7" t="s">
        <v>498</v>
      </c>
      <c r="C148" s="7"/>
      <c r="D148" s="7"/>
      <c r="E148" s="7"/>
      <c r="F148" s="7" t="s">
        <v>499</v>
      </c>
      <c r="G148" s="29">
        <v>346168.01</v>
      </c>
      <c r="H148" s="29">
        <v>331736.62</v>
      </c>
      <c r="I148" s="10">
        <f t="shared" si="2"/>
        <v>0.95831102359804998</v>
      </c>
    </row>
    <row r="149" spans="1:9" ht="14.25" customHeight="1" x14ac:dyDescent="0.25">
      <c r="A149" s="25" t="s">
        <v>113</v>
      </c>
      <c r="B149" s="25" t="s">
        <v>113</v>
      </c>
      <c r="C149" s="25" t="s">
        <v>113</v>
      </c>
      <c r="D149" s="25" t="s">
        <v>440</v>
      </c>
      <c r="E149" s="25" t="s">
        <v>303</v>
      </c>
      <c r="F149" s="25" t="s">
        <v>441</v>
      </c>
      <c r="G149" s="27">
        <v>5000</v>
      </c>
      <c r="H149" s="27">
        <v>4421.25</v>
      </c>
      <c r="I149" s="10">
        <f t="shared" si="2"/>
        <v>0.88424999999999998</v>
      </c>
    </row>
    <row r="150" spans="1:9" ht="39.950000000000003" customHeight="1" x14ac:dyDescent="0.25">
      <c r="A150" s="25" t="s">
        <v>113</v>
      </c>
      <c r="B150" s="25" t="s">
        <v>113</v>
      </c>
      <c r="C150" s="25" t="s">
        <v>113</v>
      </c>
      <c r="D150" s="25" t="s">
        <v>307</v>
      </c>
      <c r="E150" s="25" t="s">
        <v>303</v>
      </c>
      <c r="F150" s="25" t="s">
        <v>308</v>
      </c>
      <c r="G150" s="27">
        <v>341168.01</v>
      </c>
      <c r="H150" s="27">
        <v>327315.37</v>
      </c>
      <c r="I150" s="10">
        <f t="shared" si="2"/>
        <v>0.95939642758416888</v>
      </c>
    </row>
    <row r="151" spans="1:9" ht="27" customHeight="1" x14ac:dyDescent="0.25">
      <c r="A151" s="7"/>
      <c r="B151" s="7" t="s">
        <v>500</v>
      </c>
      <c r="C151" s="7"/>
      <c r="D151" s="7"/>
      <c r="E151" s="7"/>
      <c r="F151" s="7" t="s">
        <v>501</v>
      </c>
      <c r="G151" s="29">
        <v>448376</v>
      </c>
      <c r="H151" s="29">
        <v>437287.63</v>
      </c>
      <c r="I151" s="10">
        <f t="shared" si="2"/>
        <v>0.97526992970185733</v>
      </c>
    </row>
    <row r="152" spans="1:9" ht="27" customHeight="1" x14ac:dyDescent="0.25">
      <c r="A152" s="25" t="s">
        <v>113</v>
      </c>
      <c r="B152" s="25" t="s">
        <v>113</v>
      </c>
      <c r="C152" s="25" t="s">
        <v>113</v>
      </c>
      <c r="D152" s="25" t="s">
        <v>440</v>
      </c>
      <c r="E152" s="25" t="s">
        <v>303</v>
      </c>
      <c r="F152" s="25" t="s">
        <v>441</v>
      </c>
      <c r="G152" s="27">
        <v>3500</v>
      </c>
      <c r="H152" s="27">
        <v>2245.23</v>
      </c>
      <c r="I152" s="10">
        <f t="shared" si="2"/>
        <v>0.64149428571428568</v>
      </c>
    </row>
    <row r="153" spans="1:9" ht="27" customHeight="1" x14ac:dyDescent="0.25">
      <c r="A153" s="25" t="s">
        <v>113</v>
      </c>
      <c r="B153" s="25" t="s">
        <v>113</v>
      </c>
      <c r="C153" s="25" t="s">
        <v>113</v>
      </c>
      <c r="D153" s="25" t="s">
        <v>466</v>
      </c>
      <c r="E153" s="25" t="s">
        <v>303</v>
      </c>
      <c r="F153" s="25" t="s">
        <v>467</v>
      </c>
      <c r="G153" s="27">
        <v>444876</v>
      </c>
      <c r="H153" s="27">
        <v>435042.4</v>
      </c>
      <c r="I153" s="10">
        <f t="shared" si="2"/>
        <v>0.97789586311691357</v>
      </c>
    </row>
    <row r="154" spans="1:9" ht="27" customHeight="1" x14ac:dyDescent="0.25">
      <c r="A154" s="7"/>
      <c r="B154" s="7" t="s">
        <v>502</v>
      </c>
      <c r="C154" s="7"/>
      <c r="D154" s="7"/>
      <c r="E154" s="7"/>
      <c r="F154" s="7" t="s">
        <v>503</v>
      </c>
      <c r="G154" s="29">
        <v>264253</v>
      </c>
      <c r="H154" s="29">
        <v>255471.71</v>
      </c>
      <c r="I154" s="10">
        <f t="shared" si="2"/>
        <v>0.96676938388589717</v>
      </c>
    </row>
    <row r="155" spans="1:9" ht="14.25" customHeight="1" x14ac:dyDescent="0.25">
      <c r="A155" s="25" t="s">
        <v>113</v>
      </c>
      <c r="B155" s="25" t="s">
        <v>113</v>
      </c>
      <c r="C155" s="25" t="s">
        <v>113</v>
      </c>
      <c r="D155" s="25" t="s">
        <v>305</v>
      </c>
      <c r="E155" s="25" t="s">
        <v>303</v>
      </c>
      <c r="F155" s="25" t="s">
        <v>306</v>
      </c>
      <c r="G155" s="27">
        <v>1000</v>
      </c>
      <c r="H155" s="27">
        <v>501.56</v>
      </c>
      <c r="I155" s="10">
        <f t="shared" si="2"/>
        <v>0.50156000000000001</v>
      </c>
    </row>
    <row r="156" spans="1:9" ht="14.25" customHeight="1" x14ac:dyDescent="0.25">
      <c r="A156" s="25" t="s">
        <v>113</v>
      </c>
      <c r="B156" s="25" t="s">
        <v>113</v>
      </c>
      <c r="C156" s="25" t="s">
        <v>113</v>
      </c>
      <c r="D156" s="25" t="s">
        <v>338</v>
      </c>
      <c r="E156" s="25" t="s">
        <v>303</v>
      </c>
      <c r="F156" s="25" t="s">
        <v>339</v>
      </c>
      <c r="G156" s="27">
        <v>400</v>
      </c>
      <c r="H156" s="27">
        <v>181</v>
      </c>
      <c r="I156" s="10">
        <f t="shared" si="2"/>
        <v>0.45250000000000001</v>
      </c>
    </row>
    <row r="157" spans="1:9" ht="39.950000000000003" customHeight="1" x14ac:dyDescent="0.25">
      <c r="A157" s="25" t="s">
        <v>113</v>
      </c>
      <c r="B157" s="25" t="s">
        <v>113</v>
      </c>
      <c r="C157" s="25" t="s">
        <v>113</v>
      </c>
      <c r="D157" s="25" t="s">
        <v>307</v>
      </c>
      <c r="E157" s="25" t="s">
        <v>303</v>
      </c>
      <c r="F157" s="25" t="s">
        <v>308</v>
      </c>
      <c r="G157" s="27">
        <v>19553</v>
      </c>
      <c r="H157" s="27">
        <v>19552.259999999998</v>
      </c>
      <c r="I157" s="10">
        <f t="shared" si="2"/>
        <v>0.99996215414514389</v>
      </c>
    </row>
    <row r="158" spans="1:9" ht="27" customHeight="1" x14ac:dyDescent="0.25">
      <c r="A158" s="25" t="s">
        <v>113</v>
      </c>
      <c r="B158" s="25" t="s">
        <v>113</v>
      </c>
      <c r="C158" s="25" t="s">
        <v>113</v>
      </c>
      <c r="D158" s="25" t="s">
        <v>466</v>
      </c>
      <c r="E158" s="25" t="s">
        <v>303</v>
      </c>
      <c r="F158" s="25" t="s">
        <v>467</v>
      </c>
      <c r="G158" s="27">
        <v>243300</v>
      </c>
      <c r="H158" s="27">
        <v>235236.89</v>
      </c>
      <c r="I158" s="10">
        <f t="shared" si="2"/>
        <v>0.96685939169749291</v>
      </c>
    </row>
    <row r="159" spans="1:9" ht="27" customHeight="1" x14ac:dyDescent="0.25">
      <c r="A159" s="7"/>
      <c r="B159" s="7" t="s">
        <v>504</v>
      </c>
      <c r="C159" s="7"/>
      <c r="D159" s="7"/>
      <c r="E159" s="7"/>
      <c r="F159" s="7" t="s">
        <v>505</v>
      </c>
      <c r="G159" s="29">
        <v>110585</v>
      </c>
      <c r="H159" s="29">
        <v>134105.75</v>
      </c>
      <c r="I159" s="10">
        <f t="shared" si="2"/>
        <v>1.2126938554053444</v>
      </c>
    </row>
    <row r="160" spans="1:9" ht="27" customHeight="1" x14ac:dyDescent="0.25">
      <c r="A160" s="25" t="s">
        <v>113</v>
      </c>
      <c r="B160" s="25" t="s">
        <v>113</v>
      </c>
      <c r="C160" s="25" t="s">
        <v>113</v>
      </c>
      <c r="D160" s="25" t="s">
        <v>321</v>
      </c>
      <c r="E160" s="25" t="s">
        <v>303</v>
      </c>
      <c r="F160" s="25" t="s">
        <v>322</v>
      </c>
      <c r="G160" s="27">
        <v>45000</v>
      </c>
      <c r="H160" s="27">
        <v>83240.75</v>
      </c>
      <c r="I160" s="10">
        <f t="shared" si="2"/>
        <v>1.8497944444444445</v>
      </c>
    </row>
    <row r="161" spans="1:9" ht="27" customHeight="1" x14ac:dyDescent="0.25">
      <c r="A161" s="25" t="s">
        <v>113</v>
      </c>
      <c r="B161" s="25" t="s">
        <v>113</v>
      </c>
      <c r="C161" s="25" t="s">
        <v>113</v>
      </c>
      <c r="D161" s="25" t="s">
        <v>466</v>
      </c>
      <c r="E161" s="25" t="s">
        <v>303</v>
      </c>
      <c r="F161" s="25" t="s">
        <v>467</v>
      </c>
      <c r="G161" s="27">
        <v>65585</v>
      </c>
      <c r="H161" s="27">
        <v>50865</v>
      </c>
      <c r="I161" s="10">
        <f t="shared" si="2"/>
        <v>0.77555843561790039</v>
      </c>
    </row>
    <row r="162" spans="1:9" ht="27" customHeight="1" x14ac:dyDescent="0.25">
      <c r="A162" s="7"/>
      <c r="B162" s="7" t="s">
        <v>506</v>
      </c>
      <c r="C162" s="7"/>
      <c r="D162" s="7"/>
      <c r="E162" s="7"/>
      <c r="F162" s="7" t="s">
        <v>507</v>
      </c>
      <c r="G162" s="29">
        <v>110532</v>
      </c>
      <c r="H162" s="29">
        <v>102300</v>
      </c>
      <c r="I162" s="10">
        <f t="shared" si="2"/>
        <v>0.92552383020301809</v>
      </c>
    </row>
    <row r="163" spans="1:9" ht="27" customHeight="1" x14ac:dyDescent="0.25">
      <c r="A163" s="25" t="s">
        <v>113</v>
      </c>
      <c r="B163" s="25" t="s">
        <v>113</v>
      </c>
      <c r="C163" s="25" t="s">
        <v>113</v>
      </c>
      <c r="D163" s="25" t="s">
        <v>466</v>
      </c>
      <c r="E163" s="25" t="s">
        <v>303</v>
      </c>
      <c r="F163" s="25" t="s">
        <v>467</v>
      </c>
      <c r="G163" s="27">
        <v>110532</v>
      </c>
      <c r="H163" s="27">
        <v>102300</v>
      </c>
      <c r="I163" s="10">
        <f t="shared" si="2"/>
        <v>0.92552383020301809</v>
      </c>
    </row>
    <row r="164" spans="1:9" ht="27" customHeight="1" x14ac:dyDescent="0.25">
      <c r="A164" s="7"/>
      <c r="B164" s="7" t="s">
        <v>508</v>
      </c>
      <c r="C164" s="7"/>
      <c r="D164" s="7"/>
      <c r="E164" s="7"/>
      <c r="F164" s="7" t="s">
        <v>301</v>
      </c>
      <c r="G164" s="29">
        <v>337168.72</v>
      </c>
      <c r="H164" s="29">
        <v>335387.71999999997</v>
      </c>
      <c r="I164" s="10">
        <f t="shared" si="2"/>
        <v>0.99471777809044681</v>
      </c>
    </row>
    <row r="165" spans="1:9" ht="39.950000000000003" customHeight="1" x14ac:dyDescent="0.25">
      <c r="A165" s="25" t="s">
        <v>113</v>
      </c>
      <c r="B165" s="25" t="s">
        <v>113</v>
      </c>
      <c r="C165" s="25" t="s">
        <v>113</v>
      </c>
      <c r="D165" s="25" t="s">
        <v>307</v>
      </c>
      <c r="E165" s="25" t="s">
        <v>303</v>
      </c>
      <c r="F165" s="25" t="s">
        <v>308</v>
      </c>
      <c r="G165" s="27">
        <v>312731.71999999997</v>
      </c>
      <c r="H165" s="27">
        <v>312731.71999999997</v>
      </c>
      <c r="I165" s="10">
        <f t="shared" si="2"/>
        <v>1</v>
      </c>
    </row>
    <row r="166" spans="1:9" ht="27" customHeight="1" x14ac:dyDescent="0.25">
      <c r="A166" s="25" t="s">
        <v>113</v>
      </c>
      <c r="B166" s="25" t="s">
        <v>113</v>
      </c>
      <c r="C166" s="25" t="s">
        <v>113</v>
      </c>
      <c r="D166" s="25" t="s">
        <v>466</v>
      </c>
      <c r="E166" s="25" t="s">
        <v>303</v>
      </c>
      <c r="F166" s="25" t="s">
        <v>467</v>
      </c>
      <c r="G166" s="27">
        <v>24437</v>
      </c>
      <c r="H166" s="27">
        <v>22656</v>
      </c>
      <c r="I166" s="10">
        <f t="shared" si="2"/>
        <v>0.92711871342636165</v>
      </c>
    </row>
    <row r="167" spans="1:9" ht="27" customHeight="1" x14ac:dyDescent="0.25">
      <c r="A167" s="3" t="s">
        <v>509</v>
      </c>
      <c r="B167" s="3"/>
      <c r="C167" s="3"/>
      <c r="D167" s="3"/>
      <c r="E167" s="3"/>
      <c r="F167" s="3" t="s">
        <v>510</v>
      </c>
      <c r="G167" s="23">
        <v>585844.21</v>
      </c>
      <c r="H167" s="23">
        <v>565608.97</v>
      </c>
      <c r="I167" s="5">
        <f t="shared" si="2"/>
        <v>0.9654596910670159</v>
      </c>
    </row>
    <row r="168" spans="1:9" ht="27" customHeight="1" x14ac:dyDescent="0.25">
      <c r="A168" s="7"/>
      <c r="B168" s="7" t="s">
        <v>511</v>
      </c>
      <c r="C168" s="7"/>
      <c r="D168" s="7"/>
      <c r="E168" s="7"/>
      <c r="F168" s="7" t="s">
        <v>512</v>
      </c>
      <c r="G168" s="29">
        <v>42536.15</v>
      </c>
      <c r="H168" s="29">
        <v>42336.15</v>
      </c>
      <c r="I168" s="10">
        <f t="shared" si="2"/>
        <v>0.99529811701341098</v>
      </c>
    </row>
    <row r="169" spans="1:9" ht="27" customHeight="1" x14ac:dyDescent="0.25">
      <c r="A169" s="25" t="s">
        <v>113</v>
      </c>
      <c r="B169" s="25" t="s">
        <v>113</v>
      </c>
      <c r="C169" s="25" t="s">
        <v>113</v>
      </c>
      <c r="D169" s="25" t="s">
        <v>513</v>
      </c>
      <c r="E169" s="25" t="s">
        <v>303</v>
      </c>
      <c r="F169" s="25" t="s">
        <v>514</v>
      </c>
      <c r="G169" s="27">
        <v>42536.15</v>
      </c>
      <c r="H169" s="27">
        <v>42336.15</v>
      </c>
      <c r="I169" s="10">
        <f t="shared" si="2"/>
        <v>0.99529811701341098</v>
      </c>
    </row>
    <row r="170" spans="1:9" ht="27" customHeight="1" x14ac:dyDescent="0.25">
      <c r="A170" s="7"/>
      <c r="B170" s="7" t="s">
        <v>515</v>
      </c>
      <c r="C170" s="7"/>
      <c r="D170" s="7"/>
      <c r="E170" s="7"/>
      <c r="F170" s="7" t="s">
        <v>516</v>
      </c>
      <c r="G170" s="29">
        <v>543308.06000000006</v>
      </c>
      <c r="H170" s="29">
        <v>523272.82</v>
      </c>
      <c r="I170" s="10">
        <f t="shared" si="2"/>
        <v>0.96312360983564271</v>
      </c>
    </row>
    <row r="171" spans="1:9" ht="27" customHeight="1" x14ac:dyDescent="0.25">
      <c r="A171" s="25" t="s">
        <v>113</v>
      </c>
      <c r="B171" s="25" t="s">
        <v>113</v>
      </c>
      <c r="C171" s="25" t="s">
        <v>113</v>
      </c>
      <c r="D171" s="25" t="s">
        <v>517</v>
      </c>
      <c r="E171" s="25" t="s">
        <v>303</v>
      </c>
      <c r="F171" s="25" t="s">
        <v>518</v>
      </c>
      <c r="G171" s="27">
        <v>543308.06000000006</v>
      </c>
      <c r="H171" s="27">
        <v>523272.82</v>
      </c>
      <c r="I171" s="10">
        <f t="shared" si="2"/>
        <v>0.96312360983564271</v>
      </c>
    </row>
    <row r="172" spans="1:9" ht="14.25" customHeight="1" x14ac:dyDescent="0.25">
      <c r="A172" s="3" t="s">
        <v>519</v>
      </c>
      <c r="B172" s="3"/>
      <c r="C172" s="3"/>
      <c r="D172" s="3"/>
      <c r="E172" s="3"/>
      <c r="F172" s="3" t="s">
        <v>520</v>
      </c>
      <c r="G172" s="23">
        <v>100000</v>
      </c>
      <c r="H172" s="23">
        <v>21215</v>
      </c>
      <c r="I172" s="5">
        <f t="shared" si="2"/>
        <v>0.21215000000000001</v>
      </c>
    </row>
    <row r="173" spans="1:9" ht="14.25" customHeight="1" x14ac:dyDescent="0.25">
      <c r="A173" s="7"/>
      <c r="B173" s="7" t="s">
        <v>521</v>
      </c>
      <c r="C173" s="7"/>
      <c r="D173" s="7"/>
      <c r="E173" s="7"/>
      <c r="F173" s="7" t="s">
        <v>522</v>
      </c>
      <c r="G173" s="29">
        <v>100000</v>
      </c>
      <c r="H173" s="29">
        <v>21215</v>
      </c>
      <c r="I173" s="10">
        <f t="shared" si="2"/>
        <v>0.21215000000000001</v>
      </c>
    </row>
    <row r="174" spans="1:9" ht="27" customHeight="1" x14ac:dyDescent="0.25">
      <c r="A174" s="25" t="s">
        <v>113</v>
      </c>
      <c r="B174" s="25" t="s">
        <v>113</v>
      </c>
      <c r="C174" s="25" t="s">
        <v>113</v>
      </c>
      <c r="D174" s="25" t="s">
        <v>466</v>
      </c>
      <c r="E174" s="25" t="s">
        <v>303</v>
      </c>
      <c r="F174" s="25" t="s">
        <v>467</v>
      </c>
      <c r="G174" s="27">
        <v>100000</v>
      </c>
      <c r="H174" s="27">
        <v>21215</v>
      </c>
      <c r="I174" s="10">
        <f t="shared" si="2"/>
        <v>0.21215000000000001</v>
      </c>
    </row>
    <row r="175" spans="1:9" ht="27" customHeight="1" x14ac:dyDescent="0.25">
      <c r="A175" s="3" t="s">
        <v>523</v>
      </c>
      <c r="B175" s="3"/>
      <c r="C175" s="3"/>
      <c r="D175" s="3"/>
      <c r="E175" s="3"/>
      <c r="F175" s="3" t="s">
        <v>524</v>
      </c>
      <c r="G175" s="23">
        <v>3697894.2</v>
      </c>
      <c r="H175" s="23">
        <v>3645175.71</v>
      </c>
      <c r="I175" s="5">
        <f t="shared" si="2"/>
        <v>0.98574364566730976</v>
      </c>
    </row>
    <row r="176" spans="1:9" ht="27" customHeight="1" x14ac:dyDescent="0.25">
      <c r="A176" s="7"/>
      <c r="B176" s="7" t="s">
        <v>525</v>
      </c>
      <c r="C176" s="7"/>
      <c r="D176" s="7"/>
      <c r="E176" s="7"/>
      <c r="F176" s="7" t="s">
        <v>526</v>
      </c>
      <c r="G176" s="29">
        <v>7400</v>
      </c>
      <c r="H176" s="29">
        <v>7786</v>
      </c>
      <c r="I176" s="10">
        <f t="shared" si="2"/>
        <v>1.0521621621621622</v>
      </c>
    </row>
    <row r="177" spans="1:9" ht="27" customHeight="1" x14ac:dyDescent="0.25">
      <c r="A177" s="25" t="s">
        <v>113</v>
      </c>
      <c r="B177" s="25" t="s">
        <v>113</v>
      </c>
      <c r="C177" s="25" t="s">
        <v>113</v>
      </c>
      <c r="D177" s="25" t="s">
        <v>305</v>
      </c>
      <c r="E177" s="25" t="s">
        <v>303</v>
      </c>
      <c r="F177" s="25" t="s">
        <v>306</v>
      </c>
      <c r="G177" s="27">
        <v>1900</v>
      </c>
      <c r="H177" s="27">
        <v>2373.84</v>
      </c>
      <c r="I177" s="10">
        <f t="shared" si="2"/>
        <v>1.2493894736842106</v>
      </c>
    </row>
    <row r="178" spans="1:9" ht="27" customHeight="1" x14ac:dyDescent="0.25">
      <c r="A178" s="25" t="s">
        <v>113</v>
      </c>
      <c r="B178" s="25" t="s">
        <v>113</v>
      </c>
      <c r="C178" s="25" t="s">
        <v>113</v>
      </c>
      <c r="D178" s="25" t="s">
        <v>440</v>
      </c>
      <c r="E178" s="25" t="s">
        <v>303</v>
      </c>
      <c r="F178" s="25" t="s">
        <v>441</v>
      </c>
      <c r="G178" s="27">
        <v>5500</v>
      </c>
      <c r="H178" s="27">
        <v>5412.16</v>
      </c>
      <c r="I178" s="10">
        <f t="shared" si="2"/>
        <v>0.98402909090909085</v>
      </c>
    </row>
    <row r="179" spans="1:9" ht="27" customHeight="1" x14ac:dyDescent="0.25">
      <c r="A179" s="7"/>
      <c r="B179" s="7" t="s">
        <v>527</v>
      </c>
      <c r="C179" s="7"/>
      <c r="D179" s="7"/>
      <c r="E179" s="7"/>
      <c r="F179" s="7" t="s">
        <v>528</v>
      </c>
      <c r="G179" s="29">
        <v>3506638</v>
      </c>
      <c r="H179" s="29">
        <v>3454840.39</v>
      </c>
      <c r="I179" s="10">
        <f t="shared" si="2"/>
        <v>0.98522869768707233</v>
      </c>
    </row>
    <row r="180" spans="1:9" ht="27" customHeight="1" x14ac:dyDescent="0.25">
      <c r="A180" s="25" t="s">
        <v>113</v>
      </c>
      <c r="B180" s="25" t="s">
        <v>113</v>
      </c>
      <c r="C180" s="25" t="s">
        <v>113</v>
      </c>
      <c r="D180" s="25" t="s">
        <v>305</v>
      </c>
      <c r="E180" s="25" t="s">
        <v>303</v>
      </c>
      <c r="F180" s="25" t="s">
        <v>306</v>
      </c>
      <c r="G180" s="27">
        <v>1900</v>
      </c>
      <c r="H180" s="27">
        <v>1347.76</v>
      </c>
      <c r="I180" s="10">
        <f t="shared" si="2"/>
        <v>0.70934736842105262</v>
      </c>
    </row>
    <row r="181" spans="1:9" ht="27" customHeight="1" x14ac:dyDescent="0.25">
      <c r="A181" s="25" t="s">
        <v>113</v>
      </c>
      <c r="B181" s="25" t="s">
        <v>113</v>
      </c>
      <c r="C181" s="25" t="s">
        <v>113</v>
      </c>
      <c r="D181" s="25" t="s">
        <v>440</v>
      </c>
      <c r="E181" s="25" t="s">
        <v>303</v>
      </c>
      <c r="F181" s="25" t="s">
        <v>441</v>
      </c>
      <c r="G181" s="27">
        <v>5500</v>
      </c>
      <c r="H181" s="27">
        <v>2901.5</v>
      </c>
      <c r="I181" s="10">
        <f t="shared" si="2"/>
        <v>0.52754545454545454</v>
      </c>
    </row>
    <row r="182" spans="1:9" ht="39.950000000000003" customHeight="1" x14ac:dyDescent="0.25">
      <c r="A182" s="25" t="s">
        <v>113</v>
      </c>
      <c r="B182" s="25" t="s">
        <v>113</v>
      </c>
      <c r="C182" s="25" t="s">
        <v>113</v>
      </c>
      <c r="D182" s="25" t="s">
        <v>307</v>
      </c>
      <c r="E182" s="25" t="s">
        <v>303</v>
      </c>
      <c r="F182" s="25" t="s">
        <v>308</v>
      </c>
      <c r="G182" s="27">
        <v>3469668</v>
      </c>
      <c r="H182" s="27">
        <v>3435749.79</v>
      </c>
      <c r="I182" s="10">
        <f t="shared" si="2"/>
        <v>0.99022436440604689</v>
      </c>
    </row>
    <row r="183" spans="1:9" ht="52.9" customHeight="1" x14ac:dyDescent="0.25">
      <c r="A183" s="25" t="s">
        <v>113</v>
      </c>
      <c r="B183" s="25" t="s">
        <v>113</v>
      </c>
      <c r="C183" s="25" t="s">
        <v>113</v>
      </c>
      <c r="D183" s="25" t="s">
        <v>529</v>
      </c>
      <c r="E183" s="25" t="s">
        <v>303</v>
      </c>
      <c r="F183" s="25" t="s">
        <v>530</v>
      </c>
      <c r="G183" s="27">
        <v>2650</v>
      </c>
      <c r="H183" s="27">
        <v>2650</v>
      </c>
      <c r="I183" s="10">
        <f t="shared" si="2"/>
        <v>1</v>
      </c>
    </row>
    <row r="184" spans="1:9" ht="27" customHeight="1" x14ac:dyDescent="0.25">
      <c r="A184" s="25" t="s">
        <v>113</v>
      </c>
      <c r="B184" s="25" t="s">
        <v>113</v>
      </c>
      <c r="C184" s="25" t="s">
        <v>113</v>
      </c>
      <c r="D184" s="25" t="s">
        <v>359</v>
      </c>
      <c r="E184" s="25" t="s">
        <v>303</v>
      </c>
      <c r="F184" s="25" t="s">
        <v>360</v>
      </c>
      <c r="G184" s="27">
        <v>26920</v>
      </c>
      <c r="H184" s="27">
        <v>12191.34</v>
      </c>
      <c r="I184" s="10">
        <f t="shared" si="2"/>
        <v>0.45287295690936108</v>
      </c>
    </row>
    <row r="185" spans="1:9" ht="27" customHeight="1" x14ac:dyDescent="0.25">
      <c r="A185" s="7"/>
      <c r="B185" s="7" t="s">
        <v>531</v>
      </c>
      <c r="C185" s="7"/>
      <c r="D185" s="7"/>
      <c r="E185" s="7"/>
      <c r="F185" s="7" t="s">
        <v>532</v>
      </c>
      <c r="G185" s="29">
        <v>700</v>
      </c>
      <c r="H185" s="29">
        <v>625.75</v>
      </c>
      <c r="I185" s="10">
        <f t="shared" si="2"/>
        <v>0.89392857142857141</v>
      </c>
    </row>
    <row r="186" spans="1:9" ht="39.950000000000003" customHeight="1" x14ac:dyDescent="0.25">
      <c r="A186" s="25" t="s">
        <v>113</v>
      </c>
      <c r="B186" s="25" t="s">
        <v>113</v>
      </c>
      <c r="C186" s="25" t="s">
        <v>113</v>
      </c>
      <c r="D186" s="25" t="s">
        <v>307</v>
      </c>
      <c r="E186" s="25" t="s">
        <v>303</v>
      </c>
      <c r="F186" s="25" t="s">
        <v>308</v>
      </c>
      <c r="G186" s="27">
        <v>700</v>
      </c>
      <c r="H186" s="27">
        <v>625</v>
      </c>
      <c r="I186" s="10">
        <f t="shared" si="2"/>
        <v>0.8928571428571429</v>
      </c>
    </row>
    <row r="187" spans="1:9" ht="27" customHeight="1" x14ac:dyDescent="0.25">
      <c r="A187" s="25" t="s">
        <v>113</v>
      </c>
      <c r="B187" s="25" t="s">
        <v>113</v>
      </c>
      <c r="C187" s="25" t="s">
        <v>113</v>
      </c>
      <c r="D187" s="25" t="s">
        <v>359</v>
      </c>
      <c r="E187" s="25" t="s">
        <v>303</v>
      </c>
      <c r="F187" s="25" t="s">
        <v>360</v>
      </c>
      <c r="G187" s="27">
        <v>0</v>
      </c>
      <c r="H187" s="27">
        <v>0.75</v>
      </c>
      <c r="I187" s="10">
        <f t="shared" si="2"/>
        <v>0</v>
      </c>
    </row>
    <row r="188" spans="1:9" ht="27" customHeight="1" x14ac:dyDescent="0.25">
      <c r="A188" s="7"/>
      <c r="B188" s="7" t="s">
        <v>533</v>
      </c>
      <c r="C188" s="7"/>
      <c r="D188" s="7"/>
      <c r="E188" s="7"/>
      <c r="F188" s="7" t="s">
        <v>534</v>
      </c>
      <c r="G188" s="29">
        <v>14389.2</v>
      </c>
      <c r="H188" s="29">
        <v>13766.43</v>
      </c>
      <c r="I188" s="10">
        <f t="shared" si="2"/>
        <v>0.9567196230506213</v>
      </c>
    </row>
    <row r="189" spans="1:9" ht="27" customHeight="1" x14ac:dyDescent="0.25">
      <c r="A189" s="25" t="s">
        <v>113</v>
      </c>
      <c r="B189" s="25" t="s">
        <v>113</v>
      </c>
      <c r="C189" s="25" t="s">
        <v>113</v>
      </c>
      <c r="D189" s="25" t="s">
        <v>466</v>
      </c>
      <c r="E189" s="25" t="s">
        <v>303</v>
      </c>
      <c r="F189" s="25" t="s">
        <v>467</v>
      </c>
      <c r="G189" s="27">
        <v>14389.2</v>
      </c>
      <c r="H189" s="27">
        <v>13766.43</v>
      </c>
      <c r="I189" s="10">
        <f t="shared" si="2"/>
        <v>0.9567196230506213</v>
      </c>
    </row>
    <row r="190" spans="1:9" ht="27" customHeight="1" x14ac:dyDescent="0.25">
      <c r="A190" s="7"/>
      <c r="B190" s="7" t="s">
        <v>535</v>
      </c>
      <c r="C190" s="7"/>
      <c r="D190" s="7"/>
      <c r="E190" s="7"/>
      <c r="F190" s="7" t="s">
        <v>536</v>
      </c>
      <c r="G190" s="29">
        <v>168767</v>
      </c>
      <c r="H190" s="29">
        <v>168157.14</v>
      </c>
      <c r="I190" s="10">
        <f t="shared" si="2"/>
        <v>0.99638637885368597</v>
      </c>
    </row>
    <row r="191" spans="1:9" ht="39.950000000000003" customHeight="1" x14ac:dyDescent="0.25">
      <c r="A191" s="25" t="s">
        <v>113</v>
      </c>
      <c r="B191" s="25" t="s">
        <v>113</v>
      </c>
      <c r="C191" s="25" t="s">
        <v>113</v>
      </c>
      <c r="D191" s="25" t="s">
        <v>307</v>
      </c>
      <c r="E191" s="25" t="s">
        <v>303</v>
      </c>
      <c r="F191" s="25" t="s">
        <v>308</v>
      </c>
      <c r="G191" s="27">
        <v>168767</v>
      </c>
      <c r="H191" s="27">
        <v>168157.14</v>
      </c>
      <c r="I191" s="10">
        <f t="shared" si="2"/>
        <v>0.99638637885368597</v>
      </c>
    </row>
    <row r="192" spans="1:9" ht="27" customHeight="1" x14ac:dyDescent="0.25">
      <c r="A192" s="3" t="s">
        <v>537</v>
      </c>
      <c r="B192" s="3"/>
      <c r="C192" s="3"/>
      <c r="D192" s="3"/>
      <c r="E192" s="3"/>
      <c r="F192" s="3" t="s">
        <v>538</v>
      </c>
      <c r="G192" s="23">
        <v>2997613.95</v>
      </c>
      <c r="H192" s="23">
        <v>2986918.43</v>
      </c>
      <c r="I192" s="5">
        <f t="shared" si="2"/>
        <v>0.99643198884899775</v>
      </c>
    </row>
    <row r="193" spans="1:9" ht="27" customHeight="1" x14ac:dyDescent="0.25">
      <c r="A193" s="7"/>
      <c r="B193" s="7" t="s">
        <v>539</v>
      </c>
      <c r="C193" s="7"/>
      <c r="D193" s="7"/>
      <c r="E193" s="7"/>
      <c r="F193" s="7" t="s">
        <v>540</v>
      </c>
      <c r="G193" s="29">
        <v>501000</v>
      </c>
      <c r="H193" s="29">
        <v>501140.41</v>
      </c>
      <c r="I193" s="10">
        <f t="shared" si="2"/>
        <v>1.0002802594810378</v>
      </c>
    </row>
    <row r="194" spans="1:9" ht="14.25" customHeight="1" x14ac:dyDescent="0.25">
      <c r="A194" s="25" t="s">
        <v>113</v>
      </c>
      <c r="B194" s="25" t="s">
        <v>113</v>
      </c>
      <c r="C194" s="25" t="s">
        <v>113</v>
      </c>
      <c r="D194" s="25" t="s">
        <v>321</v>
      </c>
      <c r="E194" s="25" t="s">
        <v>303</v>
      </c>
      <c r="F194" s="25" t="s">
        <v>322</v>
      </c>
      <c r="G194" s="27">
        <v>500000</v>
      </c>
      <c r="H194" s="27">
        <v>499785.79</v>
      </c>
      <c r="I194" s="10">
        <f t="shared" ref="I194:I216" si="3">IF($G194=0,0,$H194/$G194)</f>
        <v>0.9995715799999999</v>
      </c>
    </row>
    <row r="195" spans="1:9" ht="14.25" customHeight="1" x14ac:dyDescent="0.25">
      <c r="A195" s="25" t="s">
        <v>113</v>
      </c>
      <c r="B195" s="25" t="s">
        <v>113</v>
      </c>
      <c r="C195" s="25" t="s">
        <v>113</v>
      </c>
      <c r="D195" s="25" t="s">
        <v>305</v>
      </c>
      <c r="E195" s="25" t="s">
        <v>303</v>
      </c>
      <c r="F195" s="25" t="s">
        <v>306</v>
      </c>
      <c r="G195" s="27">
        <v>1000</v>
      </c>
      <c r="H195" s="27">
        <v>1354.62</v>
      </c>
      <c r="I195" s="10">
        <f t="shared" si="3"/>
        <v>1.3546199999999999</v>
      </c>
    </row>
    <row r="196" spans="1:9" ht="27" customHeight="1" x14ac:dyDescent="0.25">
      <c r="A196" s="7"/>
      <c r="B196" s="7" t="s">
        <v>543</v>
      </c>
      <c r="C196" s="7"/>
      <c r="D196" s="7"/>
      <c r="E196" s="7"/>
      <c r="F196" s="7" t="s">
        <v>544</v>
      </c>
      <c r="G196" s="29">
        <v>2320000</v>
      </c>
      <c r="H196" s="29">
        <v>2290703.92</v>
      </c>
      <c r="I196" s="10">
        <f t="shared" si="3"/>
        <v>0.98737237931034483</v>
      </c>
    </row>
    <row r="197" spans="1:9" ht="27" customHeight="1" x14ac:dyDescent="0.25">
      <c r="A197" s="25" t="s">
        <v>113</v>
      </c>
      <c r="B197" s="25" t="s">
        <v>113</v>
      </c>
      <c r="C197" s="25" t="s">
        <v>113</v>
      </c>
      <c r="D197" s="25" t="s">
        <v>415</v>
      </c>
      <c r="E197" s="25" t="s">
        <v>303</v>
      </c>
      <c r="F197" s="25" t="s">
        <v>416</v>
      </c>
      <c r="G197" s="27">
        <v>2320000</v>
      </c>
      <c r="H197" s="27">
        <v>2285674.9</v>
      </c>
      <c r="I197" s="10">
        <f t="shared" si="3"/>
        <v>0.98520469827586199</v>
      </c>
    </row>
    <row r="198" spans="1:9" ht="14.25" customHeight="1" x14ac:dyDescent="0.25">
      <c r="A198" s="25" t="s">
        <v>113</v>
      </c>
      <c r="B198" s="25" t="s">
        <v>113</v>
      </c>
      <c r="C198" s="25" t="s">
        <v>113</v>
      </c>
      <c r="D198" s="25" t="s">
        <v>401</v>
      </c>
      <c r="E198" s="25" t="s">
        <v>303</v>
      </c>
      <c r="F198" s="25" t="s">
        <v>402</v>
      </c>
      <c r="G198" s="27">
        <v>0</v>
      </c>
      <c r="H198" s="27">
        <v>5029.0200000000004</v>
      </c>
      <c r="I198" s="10">
        <f t="shared" si="3"/>
        <v>0</v>
      </c>
    </row>
    <row r="199" spans="1:9" ht="27" customHeight="1" x14ac:dyDescent="0.25">
      <c r="A199" s="7"/>
      <c r="B199" s="7" t="s">
        <v>547</v>
      </c>
      <c r="C199" s="7"/>
      <c r="D199" s="7"/>
      <c r="E199" s="7"/>
      <c r="F199" s="7" t="s">
        <v>548</v>
      </c>
      <c r="G199" s="29">
        <v>37013.949999999997</v>
      </c>
      <c r="H199" s="29">
        <v>34639.47</v>
      </c>
      <c r="I199" s="10">
        <f t="shared" si="3"/>
        <v>0.93584905150625652</v>
      </c>
    </row>
    <row r="200" spans="1:9" ht="39.950000000000003" customHeight="1" x14ac:dyDescent="0.25">
      <c r="A200" s="25" t="s">
        <v>113</v>
      </c>
      <c r="B200" s="25" t="s">
        <v>113</v>
      </c>
      <c r="C200" s="25" t="s">
        <v>113</v>
      </c>
      <c r="D200" s="25" t="s">
        <v>458</v>
      </c>
      <c r="E200" s="25" t="s">
        <v>303</v>
      </c>
      <c r="F200" s="25" t="s">
        <v>459</v>
      </c>
      <c r="G200" s="27">
        <v>37013.949999999997</v>
      </c>
      <c r="H200" s="27">
        <v>34639.47</v>
      </c>
      <c r="I200" s="10">
        <f t="shared" si="3"/>
        <v>0.93584905150625652</v>
      </c>
    </row>
    <row r="201" spans="1:9" ht="14.25" customHeight="1" x14ac:dyDescent="0.25">
      <c r="A201" s="7"/>
      <c r="B201" s="7" t="s">
        <v>549</v>
      </c>
      <c r="C201" s="7"/>
      <c r="D201" s="7"/>
      <c r="E201" s="7"/>
      <c r="F201" s="7" t="s">
        <v>550</v>
      </c>
      <c r="G201" s="29">
        <v>0</v>
      </c>
      <c r="H201" s="29">
        <v>4455.88</v>
      </c>
      <c r="I201" s="10">
        <f t="shared" si="3"/>
        <v>0</v>
      </c>
    </row>
    <row r="202" spans="1:9" ht="14.25" customHeight="1" x14ac:dyDescent="0.25">
      <c r="A202" s="25" t="s">
        <v>113</v>
      </c>
      <c r="B202" s="25" t="s">
        <v>113</v>
      </c>
      <c r="C202" s="25" t="s">
        <v>113</v>
      </c>
      <c r="D202" s="25" t="s">
        <v>363</v>
      </c>
      <c r="E202" s="25" t="s">
        <v>303</v>
      </c>
      <c r="F202" s="25" t="s">
        <v>364</v>
      </c>
      <c r="G202" s="27">
        <v>0</v>
      </c>
      <c r="H202" s="27">
        <v>4455.88</v>
      </c>
      <c r="I202" s="10">
        <f t="shared" si="3"/>
        <v>0</v>
      </c>
    </row>
    <row r="203" spans="1:9" ht="27" customHeight="1" x14ac:dyDescent="0.25">
      <c r="A203" s="7"/>
      <c r="B203" s="7" t="s">
        <v>551</v>
      </c>
      <c r="C203" s="7"/>
      <c r="D203" s="7"/>
      <c r="E203" s="7"/>
      <c r="F203" s="7" t="s">
        <v>552</v>
      </c>
      <c r="G203" s="29">
        <v>16000</v>
      </c>
      <c r="H203" s="29">
        <v>11308.59</v>
      </c>
      <c r="I203" s="10">
        <f t="shared" si="3"/>
        <v>0.70678687500000004</v>
      </c>
    </row>
    <row r="204" spans="1:9" ht="27" customHeight="1" x14ac:dyDescent="0.25">
      <c r="A204" s="25" t="s">
        <v>113</v>
      </c>
      <c r="B204" s="25" t="s">
        <v>113</v>
      </c>
      <c r="C204" s="25" t="s">
        <v>113</v>
      </c>
      <c r="D204" s="25" t="s">
        <v>438</v>
      </c>
      <c r="E204" s="25" t="s">
        <v>303</v>
      </c>
      <c r="F204" s="25" t="s">
        <v>439</v>
      </c>
      <c r="G204" s="27">
        <v>1000</v>
      </c>
      <c r="H204" s="27">
        <v>0</v>
      </c>
      <c r="I204" s="10">
        <f t="shared" si="3"/>
        <v>0</v>
      </c>
    </row>
    <row r="205" spans="1:9" ht="14.25" customHeight="1" x14ac:dyDescent="0.25">
      <c r="A205" s="25" t="s">
        <v>113</v>
      </c>
      <c r="B205" s="25" t="s">
        <v>113</v>
      </c>
      <c r="C205" s="25" t="s">
        <v>113</v>
      </c>
      <c r="D205" s="25" t="s">
        <v>348</v>
      </c>
      <c r="E205" s="25" t="s">
        <v>303</v>
      </c>
      <c r="F205" s="25" t="s">
        <v>349</v>
      </c>
      <c r="G205" s="27">
        <v>15000</v>
      </c>
      <c r="H205" s="27">
        <v>11308.59</v>
      </c>
      <c r="I205" s="10">
        <f t="shared" si="3"/>
        <v>0.75390599999999997</v>
      </c>
    </row>
    <row r="206" spans="1:9" ht="14.25" customHeight="1" x14ac:dyDescent="0.25">
      <c r="A206" s="7"/>
      <c r="B206" s="7" t="s">
        <v>553</v>
      </c>
      <c r="C206" s="7"/>
      <c r="D206" s="7"/>
      <c r="E206" s="7"/>
      <c r="F206" s="7" t="s">
        <v>554</v>
      </c>
      <c r="G206" s="29">
        <v>0</v>
      </c>
      <c r="H206" s="29">
        <v>0.36</v>
      </c>
      <c r="I206" s="10">
        <f t="shared" si="3"/>
        <v>0</v>
      </c>
    </row>
    <row r="207" spans="1:9" ht="14.25" customHeight="1" x14ac:dyDescent="0.25">
      <c r="A207" s="25" t="s">
        <v>113</v>
      </c>
      <c r="B207" s="25" t="s">
        <v>113</v>
      </c>
      <c r="C207" s="25" t="s">
        <v>113</v>
      </c>
      <c r="D207" s="25" t="s">
        <v>555</v>
      </c>
      <c r="E207" s="25" t="s">
        <v>303</v>
      </c>
      <c r="F207" s="25" t="s">
        <v>556</v>
      </c>
      <c r="G207" s="27">
        <v>0</v>
      </c>
      <c r="H207" s="27">
        <v>0.36</v>
      </c>
      <c r="I207" s="10">
        <f t="shared" si="3"/>
        <v>0</v>
      </c>
    </row>
    <row r="208" spans="1:9" ht="27" customHeight="1" x14ac:dyDescent="0.25">
      <c r="A208" s="7"/>
      <c r="B208" s="7" t="s">
        <v>557</v>
      </c>
      <c r="C208" s="7"/>
      <c r="D208" s="7"/>
      <c r="E208" s="7"/>
      <c r="F208" s="7" t="s">
        <v>301</v>
      </c>
      <c r="G208" s="29">
        <v>123600</v>
      </c>
      <c r="H208" s="29">
        <v>144669.79999999999</v>
      </c>
      <c r="I208" s="10">
        <f t="shared" si="3"/>
        <v>1.170467637540453</v>
      </c>
    </row>
    <row r="209" spans="1:9" ht="14.25" customHeight="1" x14ac:dyDescent="0.25">
      <c r="A209" s="25" t="s">
        <v>113</v>
      </c>
      <c r="B209" s="25" t="s">
        <v>113</v>
      </c>
      <c r="C209" s="25" t="s">
        <v>113</v>
      </c>
      <c r="D209" s="25" t="s">
        <v>399</v>
      </c>
      <c r="E209" s="25" t="s">
        <v>303</v>
      </c>
      <c r="F209" s="25" t="s">
        <v>400</v>
      </c>
      <c r="G209" s="27">
        <v>5000</v>
      </c>
      <c r="H209" s="27">
        <v>4399.2</v>
      </c>
      <c r="I209" s="10">
        <f t="shared" si="3"/>
        <v>0.87983999999999996</v>
      </c>
    </row>
    <row r="210" spans="1:9" ht="14.25" customHeight="1" x14ac:dyDescent="0.25">
      <c r="A210" s="25" t="s">
        <v>113</v>
      </c>
      <c r="B210" s="25" t="s">
        <v>113</v>
      </c>
      <c r="C210" s="25" t="s">
        <v>113</v>
      </c>
      <c r="D210" s="25" t="s">
        <v>401</v>
      </c>
      <c r="E210" s="25" t="s">
        <v>303</v>
      </c>
      <c r="F210" s="25" t="s">
        <v>402</v>
      </c>
      <c r="G210" s="27">
        <v>4000</v>
      </c>
      <c r="H210" s="27">
        <v>0</v>
      </c>
      <c r="I210" s="10">
        <f t="shared" si="3"/>
        <v>0</v>
      </c>
    </row>
    <row r="211" spans="1:9" ht="14.25" customHeight="1" x14ac:dyDescent="0.25">
      <c r="A211" s="25" t="s">
        <v>113</v>
      </c>
      <c r="B211" s="25" t="s">
        <v>113</v>
      </c>
      <c r="C211" s="25" t="s">
        <v>113</v>
      </c>
      <c r="D211" s="25" t="s">
        <v>305</v>
      </c>
      <c r="E211" s="25" t="s">
        <v>303</v>
      </c>
      <c r="F211" s="25" t="s">
        <v>306</v>
      </c>
      <c r="G211" s="27">
        <v>0</v>
      </c>
      <c r="H211" s="27">
        <v>270.60000000000002</v>
      </c>
      <c r="I211" s="10">
        <f t="shared" si="3"/>
        <v>0</v>
      </c>
    </row>
    <row r="212" spans="1:9" ht="39.950000000000003" customHeight="1" x14ac:dyDescent="0.25">
      <c r="A212" s="25" t="s">
        <v>113</v>
      </c>
      <c r="B212" s="25" t="s">
        <v>113</v>
      </c>
      <c r="C212" s="25" t="s">
        <v>113</v>
      </c>
      <c r="D212" s="25" t="s">
        <v>458</v>
      </c>
      <c r="E212" s="25" t="s">
        <v>303</v>
      </c>
      <c r="F212" s="25" t="s">
        <v>459</v>
      </c>
      <c r="G212" s="27">
        <v>114600</v>
      </c>
      <c r="H212" s="27">
        <v>140000</v>
      </c>
      <c r="I212" s="10">
        <f t="shared" si="3"/>
        <v>1.2216404886561956</v>
      </c>
    </row>
    <row r="213" spans="1:9" ht="27" customHeight="1" x14ac:dyDescent="0.25">
      <c r="A213" s="3" t="s">
        <v>558</v>
      </c>
      <c r="B213" s="3"/>
      <c r="C213" s="3"/>
      <c r="D213" s="3"/>
      <c r="E213" s="3"/>
      <c r="F213" s="3" t="s">
        <v>559</v>
      </c>
      <c r="G213" s="23">
        <v>35149.72</v>
      </c>
      <c r="H213" s="23">
        <v>35149.730000000003</v>
      </c>
      <c r="I213" s="5">
        <f t="shared" si="3"/>
        <v>1.0000002844972877</v>
      </c>
    </row>
    <row r="214" spans="1:9" ht="27" customHeight="1" x14ac:dyDescent="0.25">
      <c r="A214" s="7"/>
      <c r="B214" s="7" t="s">
        <v>560</v>
      </c>
      <c r="C214" s="7"/>
      <c r="D214" s="7"/>
      <c r="E214" s="7"/>
      <c r="F214" s="7" t="s">
        <v>561</v>
      </c>
      <c r="G214" s="29">
        <v>35149.72</v>
      </c>
      <c r="H214" s="29">
        <v>35149.730000000003</v>
      </c>
      <c r="I214" s="10">
        <f t="shared" si="3"/>
        <v>1.0000002844972877</v>
      </c>
    </row>
    <row r="215" spans="1:9" ht="27" customHeight="1" x14ac:dyDescent="0.25">
      <c r="A215" s="25" t="s">
        <v>113</v>
      </c>
      <c r="B215" s="25" t="s">
        <v>113</v>
      </c>
      <c r="C215" s="25" t="s">
        <v>113</v>
      </c>
      <c r="D215" s="25" t="s">
        <v>323</v>
      </c>
      <c r="E215" s="25" t="s">
        <v>303</v>
      </c>
      <c r="F215" s="25" t="s">
        <v>324</v>
      </c>
      <c r="G215" s="27">
        <v>35149.72</v>
      </c>
      <c r="H215" s="27">
        <v>35149.730000000003</v>
      </c>
      <c r="I215" s="10">
        <f t="shared" si="3"/>
        <v>1.0000002844972877</v>
      </c>
    </row>
    <row r="216" spans="1:9" ht="27" customHeight="1" x14ac:dyDescent="0.25">
      <c r="A216" s="3"/>
      <c r="B216" s="3"/>
      <c r="C216" s="3"/>
      <c r="D216" s="3"/>
      <c r="E216" s="3"/>
      <c r="F216" s="3" t="s">
        <v>567</v>
      </c>
      <c r="G216" s="23">
        <v>48582762.109999999</v>
      </c>
      <c r="H216" s="23">
        <v>48814351.490000002</v>
      </c>
      <c r="I216" s="5">
        <f t="shared" si="3"/>
        <v>1.0047669043492349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2" width="14.28515625" customWidth="1"/>
    <col min="3" max="3" width="14.28515625" hidden="1" customWidth="1"/>
    <col min="4" max="5" width="14.28515625" customWidth="1"/>
    <col min="6" max="6" width="57.140625" customWidth="1"/>
    <col min="7" max="9" width="14.28515625" customWidth="1"/>
  </cols>
  <sheetData>
    <row r="1" spans="1:9" ht="22.5" x14ac:dyDescent="0.25">
      <c r="A1" s="1" t="s">
        <v>285</v>
      </c>
      <c r="B1" s="1" t="s">
        <v>286</v>
      </c>
      <c r="C1" s="1" t="s">
        <v>287</v>
      </c>
      <c r="D1" s="1" t="s">
        <v>288</v>
      </c>
      <c r="E1" s="1" t="s">
        <v>289</v>
      </c>
      <c r="F1" s="1" t="s">
        <v>290</v>
      </c>
      <c r="G1" s="1" t="s">
        <v>291</v>
      </c>
      <c r="H1" s="1" t="s">
        <v>292</v>
      </c>
      <c r="I1" s="1" t="s">
        <v>293</v>
      </c>
    </row>
    <row r="2" spans="1:9" ht="27" customHeight="1" x14ac:dyDescent="0.25">
      <c r="A2" s="3" t="s">
        <v>294</v>
      </c>
      <c r="B2" s="3"/>
      <c r="C2" s="3"/>
      <c r="D2" s="3"/>
      <c r="E2" s="3"/>
      <c r="F2" s="3" t="s">
        <v>295</v>
      </c>
      <c r="G2" s="23">
        <v>412884.34</v>
      </c>
      <c r="H2" s="23">
        <v>182648.39</v>
      </c>
      <c r="I2" s="5">
        <f t="shared" ref="I2:I44" si="0">IF($G2=0,0,$H2/$G2)</f>
        <v>0.44237180320280495</v>
      </c>
    </row>
    <row r="3" spans="1:9" ht="14.25" customHeight="1" x14ac:dyDescent="0.25">
      <c r="A3" s="7"/>
      <c r="B3" s="7" t="s">
        <v>296</v>
      </c>
      <c r="C3" s="7"/>
      <c r="D3" s="7"/>
      <c r="E3" s="7"/>
      <c r="F3" s="7" t="s">
        <v>297</v>
      </c>
      <c r="G3" s="29">
        <v>37884.339999999997</v>
      </c>
      <c r="H3" s="29">
        <v>0</v>
      </c>
      <c r="I3" s="10">
        <f t="shared" si="0"/>
        <v>0</v>
      </c>
    </row>
    <row r="4" spans="1:9" ht="52.9" customHeight="1" x14ac:dyDescent="0.25">
      <c r="A4" s="25" t="s">
        <v>113</v>
      </c>
      <c r="B4" s="25" t="s">
        <v>113</v>
      </c>
      <c r="C4" s="25" t="s">
        <v>113</v>
      </c>
      <c r="D4" s="25" t="s">
        <v>298</v>
      </c>
      <c r="E4" s="25" t="s">
        <v>111</v>
      </c>
      <c r="F4" s="25" t="s">
        <v>299</v>
      </c>
      <c r="G4" s="27">
        <v>37884.339999999997</v>
      </c>
      <c r="H4" s="27">
        <v>0</v>
      </c>
      <c r="I4" s="10">
        <f t="shared" si="0"/>
        <v>0</v>
      </c>
    </row>
    <row r="5" spans="1:9" ht="27" customHeight="1" x14ac:dyDescent="0.25">
      <c r="A5" s="7"/>
      <c r="B5" s="7" t="s">
        <v>300</v>
      </c>
      <c r="C5" s="7"/>
      <c r="D5" s="7"/>
      <c r="E5" s="7"/>
      <c r="F5" s="7" t="s">
        <v>301</v>
      </c>
      <c r="G5" s="29">
        <v>375000</v>
      </c>
      <c r="H5" s="29">
        <v>182648.39</v>
      </c>
      <c r="I5" s="10">
        <f t="shared" si="0"/>
        <v>0.48706237333333335</v>
      </c>
    </row>
    <row r="6" spans="1:9" ht="39.950000000000003" customHeight="1" x14ac:dyDescent="0.25">
      <c r="A6" s="25" t="s">
        <v>113</v>
      </c>
      <c r="B6" s="25" t="s">
        <v>113</v>
      </c>
      <c r="C6" s="25" t="s">
        <v>113</v>
      </c>
      <c r="D6" s="25" t="s">
        <v>311</v>
      </c>
      <c r="E6" s="25" t="s">
        <v>303</v>
      </c>
      <c r="F6" s="25" t="s">
        <v>312</v>
      </c>
      <c r="G6" s="27">
        <v>375000</v>
      </c>
      <c r="H6" s="27">
        <v>182648.39</v>
      </c>
      <c r="I6" s="10">
        <f t="shared" si="0"/>
        <v>0.48706237333333335</v>
      </c>
    </row>
    <row r="7" spans="1:9" ht="27" customHeight="1" x14ac:dyDescent="0.25">
      <c r="A7" s="3" t="s">
        <v>325</v>
      </c>
      <c r="B7" s="3"/>
      <c r="C7" s="3"/>
      <c r="D7" s="3"/>
      <c r="E7" s="3"/>
      <c r="F7" s="3" t="s">
        <v>326</v>
      </c>
      <c r="G7" s="23">
        <v>111460</v>
      </c>
      <c r="H7" s="23">
        <v>599692</v>
      </c>
      <c r="I7" s="5">
        <f t="shared" si="0"/>
        <v>5.3803337520186618</v>
      </c>
    </row>
    <row r="8" spans="1:9" ht="27" customHeight="1" x14ac:dyDescent="0.25">
      <c r="A8" s="7"/>
      <c r="B8" s="7" t="s">
        <v>329</v>
      </c>
      <c r="C8" s="7"/>
      <c r="D8" s="7"/>
      <c r="E8" s="7"/>
      <c r="F8" s="7" t="s">
        <v>330</v>
      </c>
      <c r="G8" s="29">
        <v>111460</v>
      </c>
      <c r="H8" s="29">
        <v>599692</v>
      </c>
      <c r="I8" s="10">
        <f t="shared" si="0"/>
        <v>5.3803337520186618</v>
      </c>
    </row>
    <row r="9" spans="1:9" ht="52.9" customHeight="1" x14ac:dyDescent="0.25">
      <c r="A9" s="25" t="s">
        <v>113</v>
      </c>
      <c r="B9" s="25" t="s">
        <v>113</v>
      </c>
      <c r="C9" s="25" t="s">
        <v>113</v>
      </c>
      <c r="D9" s="25" t="s">
        <v>298</v>
      </c>
      <c r="E9" s="25" t="s">
        <v>111</v>
      </c>
      <c r="F9" s="25" t="s">
        <v>299</v>
      </c>
      <c r="G9" s="27">
        <v>0</v>
      </c>
      <c r="H9" s="27">
        <v>488232</v>
      </c>
      <c r="I9" s="10">
        <f t="shared" si="0"/>
        <v>0</v>
      </c>
    </row>
    <row r="10" spans="1:9" ht="39.950000000000003" customHeight="1" x14ac:dyDescent="0.25">
      <c r="A10" s="25" t="s">
        <v>113</v>
      </c>
      <c r="B10" s="25" t="s">
        <v>113</v>
      </c>
      <c r="C10" s="25" t="s">
        <v>113</v>
      </c>
      <c r="D10" s="25" t="s">
        <v>331</v>
      </c>
      <c r="E10" s="25" t="s">
        <v>303</v>
      </c>
      <c r="F10" s="25" t="s">
        <v>332</v>
      </c>
      <c r="G10" s="27">
        <v>111460</v>
      </c>
      <c r="H10" s="27">
        <v>111460</v>
      </c>
      <c r="I10" s="10">
        <f t="shared" si="0"/>
        <v>1</v>
      </c>
    </row>
    <row r="11" spans="1:9" ht="14.25" customHeight="1" x14ac:dyDescent="0.25">
      <c r="A11" s="3" t="s">
        <v>340</v>
      </c>
      <c r="B11" s="3"/>
      <c r="C11" s="3"/>
      <c r="D11" s="3"/>
      <c r="E11" s="3"/>
      <c r="F11" s="3" t="s">
        <v>341</v>
      </c>
      <c r="G11" s="23">
        <v>52000</v>
      </c>
      <c r="H11" s="23">
        <v>0</v>
      </c>
      <c r="I11" s="5">
        <f t="shared" si="0"/>
        <v>0</v>
      </c>
    </row>
    <row r="12" spans="1:9" ht="14.25" customHeight="1" x14ac:dyDescent="0.25">
      <c r="A12" s="7"/>
      <c r="B12" s="7" t="s">
        <v>342</v>
      </c>
      <c r="C12" s="7"/>
      <c r="D12" s="7"/>
      <c r="E12" s="7"/>
      <c r="F12" s="7" t="s">
        <v>343</v>
      </c>
      <c r="G12" s="29">
        <v>52000</v>
      </c>
      <c r="H12" s="29">
        <v>0</v>
      </c>
      <c r="I12" s="10">
        <f t="shared" si="0"/>
        <v>0</v>
      </c>
    </row>
    <row r="13" spans="1:9" ht="27" customHeight="1" x14ac:dyDescent="0.25">
      <c r="A13" s="25" t="s">
        <v>113</v>
      </c>
      <c r="B13" s="25" t="s">
        <v>113</v>
      </c>
      <c r="C13" s="25" t="s">
        <v>113</v>
      </c>
      <c r="D13" s="25" t="s">
        <v>350</v>
      </c>
      <c r="E13" s="25" t="s">
        <v>303</v>
      </c>
      <c r="F13" s="25" t="s">
        <v>351</v>
      </c>
      <c r="G13" s="27">
        <v>50000</v>
      </c>
      <c r="H13" s="27">
        <v>0</v>
      </c>
      <c r="I13" s="10">
        <f t="shared" si="0"/>
        <v>0</v>
      </c>
    </row>
    <row r="14" spans="1:9" ht="14.25" customHeight="1" x14ac:dyDescent="0.25">
      <c r="A14" s="25" t="s">
        <v>113</v>
      </c>
      <c r="B14" s="25" t="s">
        <v>113</v>
      </c>
      <c r="C14" s="25" t="s">
        <v>113</v>
      </c>
      <c r="D14" s="25" t="s">
        <v>352</v>
      </c>
      <c r="E14" s="25" t="s">
        <v>303</v>
      </c>
      <c r="F14" s="25" t="s">
        <v>353</v>
      </c>
      <c r="G14" s="27">
        <v>2000</v>
      </c>
      <c r="H14" s="27">
        <v>0</v>
      </c>
      <c r="I14" s="10">
        <f t="shared" si="0"/>
        <v>0</v>
      </c>
    </row>
    <row r="15" spans="1:9" ht="14.25" customHeight="1" x14ac:dyDescent="0.25">
      <c r="A15" s="3" t="s">
        <v>355</v>
      </c>
      <c r="B15" s="3"/>
      <c r="C15" s="3"/>
      <c r="D15" s="3"/>
      <c r="E15" s="3"/>
      <c r="F15" s="3" t="s">
        <v>356</v>
      </c>
      <c r="G15" s="23">
        <v>717112.6</v>
      </c>
      <c r="H15" s="23">
        <v>0</v>
      </c>
      <c r="I15" s="5">
        <f t="shared" si="0"/>
        <v>0</v>
      </c>
    </row>
    <row r="16" spans="1:9" ht="14.25" customHeight="1" x14ac:dyDescent="0.25">
      <c r="A16" s="7"/>
      <c r="B16" s="7" t="s">
        <v>361</v>
      </c>
      <c r="C16" s="7"/>
      <c r="D16" s="7"/>
      <c r="E16" s="7"/>
      <c r="F16" s="7" t="s">
        <v>362</v>
      </c>
      <c r="G16" s="29">
        <v>717112.6</v>
      </c>
      <c r="H16" s="29">
        <v>0</v>
      </c>
      <c r="I16" s="10">
        <f t="shared" si="0"/>
        <v>0</v>
      </c>
    </row>
    <row r="17" spans="1:9" ht="39.950000000000003" customHeight="1" x14ac:dyDescent="0.25">
      <c r="A17" s="25" t="s">
        <v>113</v>
      </c>
      <c r="B17" s="25" t="s">
        <v>113</v>
      </c>
      <c r="C17" s="25" t="s">
        <v>113</v>
      </c>
      <c r="D17" s="25" t="s">
        <v>365</v>
      </c>
      <c r="E17" s="25" t="s">
        <v>303</v>
      </c>
      <c r="F17" s="25" t="s">
        <v>366</v>
      </c>
      <c r="G17" s="27">
        <v>717112.6</v>
      </c>
      <c r="H17" s="27">
        <v>0</v>
      </c>
      <c r="I17" s="10">
        <f t="shared" si="0"/>
        <v>0</v>
      </c>
    </row>
    <row r="18" spans="1:9" ht="27" customHeight="1" x14ac:dyDescent="0.25">
      <c r="A18" s="3" t="s">
        <v>377</v>
      </c>
      <c r="B18" s="3"/>
      <c r="C18" s="3"/>
      <c r="D18" s="3"/>
      <c r="E18" s="3"/>
      <c r="F18" s="3" t="s">
        <v>378</v>
      </c>
      <c r="G18" s="23">
        <v>281638.5</v>
      </c>
      <c r="H18" s="23">
        <v>253474.64</v>
      </c>
      <c r="I18" s="5">
        <f t="shared" si="0"/>
        <v>0.89999996449349084</v>
      </c>
    </row>
    <row r="19" spans="1:9" ht="27" customHeight="1" x14ac:dyDescent="0.25">
      <c r="A19" s="7"/>
      <c r="B19" s="7" t="s">
        <v>379</v>
      </c>
      <c r="C19" s="7"/>
      <c r="D19" s="7"/>
      <c r="E19" s="7"/>
      <c r="F19" s="7" t="s">
        <v>380</v>
      </c>
      <c r="G19" s="29">
        <v>281638.5</v>
      </c>
      <c r="H19" s="29">
        <v>253474.64</v>
      </c>
      <c r="I19" s="10">
        <f t="shared" si="0"/>
        <v>0.89999996449349084</v>
      </c>
    </row>
    <row r="20" spans="1:9" ht="52.9" customHeight="1" x14ac:dyDescent="0.25">
      <c r="A20" s="25" t="s">
        <v>113</v>
      </c>
      <c r="B20" s="25" t="s">
        <v>113</v>
      </c>
      <c r="C20" s="25" t="s">
        <v>113</v>
      </c>
      <c r="D20" s="25" t="s">
        <v>298</v>
      </c>
      <c r="E20" s="25" t="s">
        <v>111</v>
      </c>
      <c r="F20" s="25" t="s">
        <v>299</v>
      </c>
      <c r="G20" s="27">
        <v>281638.5</v>
      </c>
      <c r="H20" s="27">
        <v>253474.64</v>
      </c>
      <c r="I20" s="10">
        <f t="shared" si="0"/>
        <v>0.89999996449349084</v>
      </c>
    </row>
    <row r="21" spans="1:9" ht="27" customHeight="1" x14ac:dyDescent="0.25">
      <c r="A21" s="3" t="s">
        <v>422</v>
      </c>
      <c r="B21" s="3"/>
      <c r="C21" s="3"/>
      <c r="D21" s="3"/>
      <c r="E21" s="3"/>
      <c r="F21" s="3" t="s">
        <v>423</v>
      </c>
      <c r="G21" s="23">
        <v>10437059.439999999</v>
      </c>
      <c r="H21" s="23">
        <v>10826691.1</v>
      </c>
      <c r="I21" s="5">
        <f t="shared" si="0"/>
        <v>1.0373315551415505</v>
      </c>
    </row>
    <row r="22" spans="1:9" ht="14.25" customHeight="1" x14ac:dyDescent="0.25">
      <c r="A22" s="7"/>
      <c r="B22" s="7" t="s">
        <v>444</v>
      </c>
      <c r="C22" s="7"/>
      <c r="D22" s="7"/>
      <c r="E22" s="7"/>
      <c r="F22" s="7" t="s">
        <v>445</v>
      </c>
      <c r="G22" s="29">
        <v>10437059.439999999</v>
      </c>
      <c r="H22" s="29">
        <v>10437059.439999999</v>
      </c>
      <c r="I22" s="10">
        <f t="shared" si="0"/>
        <v>1</v>
      </c>
    </row>
    <row r="23" spans="1:9" ht="39.950000000000003" customHeight="1" x14ac:dyDescent="0.25">
      <c r="A23" s="25" t="s">
        <v>113</v>
      </c>
      <c r="B23" s="25" t="s">
        <v>113</v>
      </c>
      <c r="C23" s="25" t="s">
        <v>113</v>
      </c>
      <c r="D23" s="25" t="s">
        <v>446</v>
      </c>
      <c r="E23" s="25" t="s">
        <v>303</v>
      </c>
      <c r="F23" s="25" t="s">
        <v>447</v>
      </c>
      <c r="G23" s="27">
        <v>1198455.8400000001</v>
      </c>
      <c r="H23" s="27">
        <v>1198455.8400000001</v>
      </c>
      <c r="I23" s="10">
        <f t="shared" si="0"/>
        <v>1</v>
      </c>
    </row>
    <row r="24" spans="1:9" ht="27" customHeight="1" x14ac:dyDescent="0.25">
      <c r="A24" s="25" t="s">
        <v>113</v>
      </c>
      <c r="B24" s="25" t="s">
        <v>113</v>
      </c>
      <c r="C24" s="25" t="s">
        <v>113</v>
      </c>
      <c r="D24" s="25" t="s">
        <v>448</v>
      </c>
      <c r="E24" s="25" t="s">
        <v>303</v>
      </c>
      <c r="F24" s="25" t="s">
        <v>449</v>
      </c>
      <c r="G24" s="27">
        <v>9238603.5999999996</v>
      </c>
      <c r="H24" s="27">
        <v>9238603.5999999996</v>
      </c>
      <c r="I24" s="10">
        <f t="shared" si="0"/>
        <v>1</v>
      </c>
    </row>
    <row r="25" spans="1:9" ht="27" customHeight="1" x14ac:dyDescent="0.25">
      <c r="A25" s="7"/>
      <c r="B25" s="7" t="s">
        <v>452</v>
      </c>
      <c r="C25" s="7"/>
      <c r="D25" s="7"/>
      <c r="E25" s="7"/>
      <c r="F25" s="7" t="s">
        <v>453</v>
      </c>
      <c r="G25" s="29">
        <v>0</v>
      </c>
      <c r="H25" s="29">
        <v>389631.66</v>
      </c>
      <c r="I25" s="10">
        <f t="shared" si="0"/>
        <v>0</v>
      </c>
    </row>
    <row r="26" spans="1:9" ht="52.9" customHeight="1" x14ac:dyDescent="0.25">
      <c r="A26" s="25" t="s">
        <v>113</v>
      </c>
      <c r="B26" s="25" t="s">
        <v>113</v>
      </c>
      <c r="C26" s="25" t="s">
        <v>113</v>
      </c>
      <c r="D26" s="25" t="s">
        <v>298</v>
      </c>
      <c r="E26" s="25" t="s">
        <v>111</v>
      </c>
      <c r="F26" s="25" t="s">
        <v>299</v>
      </c>
      <c r="G26" s="27">
        <v>0</v>
      </c>
      <c r="H26" s="27">
        <v>389631.66</v>
      </c>
      <c r="I26" s="10">
        <f t="shared" si="0"/>
        <v>0</v>
      </c>
    </row>
    <row r="27" spans="1:9" ht="27" customHeight="1" x14ac:dyDescent="0.25">
      <c r="A27" s="3" t="s">
        <v>454</v>
      </c>
      <c r="B27" s="3"/>
      <c r="C27" s="3"/>
      <c r="D27" s="3"/>
      <c r="E27" s="3"/>
      <c r="F27" s="3" t="s">
        <v>455</v>
      </c>
      <c r="G27" s="23">
        <v>1207166.3999999999</v>
      </c>
      <c r="H27" s="23">
        <v>1505.52</v>
      </c>
      <c r="I27" s="5">
        <f t="shared" si="0"/>
        <v>1.2471520082069879E-3</v>
      </c>
    </row>
    <row r="28" spans="1:9" ht="27" customHeight="1" x14ac:dyDescent="0.25">
      <c r="A28" s="7"/>
      <c r="B28" s="7" t="s">
        <v>470</v>
      </c>
      <c r="C28" s="7"/>
      <c r="D28" s="7"/>
      <c r="E28" s="7"/>
      <c r="F28" s="7" t="s">
        <v>471</v>
      </c>
      <c r="G28" s="29">
        <v>1207166.3999999999</v>
      </c>
      <c r="H28" s="29">
        <v>1505.52</v>
      </c>
      <c r="I28" s="10">
        <f t="shared" si="0"/>
        <v>1.2471520082069879E-3</v>
      </c>
    </row>
    <row r="29" spans="1:9" ht="14.25" customHeight="1" x14ac:dyDescent="0.25">
      <c r="A29" s="25" t="s">
        <v>113</v>
      </c>
      <c r="B29" s="25" t="s">
        <v>113</v>
      </c>
      <c r="C29" s="25" t="s">
        <v>113</v>
      </c>
      <c r="D29" s="25" t="s">
        <v>352</v>
      </c>
      <c r="E29" s="25" t="s">
        <v>303</v>
      </c>
      <c r="F29" s="25" t="s">
        <v>353</v>
      </c>
      <c r="G29" s="27">
        <v>0</v>
      </c>
      <c r="H29" s="27">
        <v>1505.52</v>
      </c>
      <c r="I29" s="10">
        <f t="shared" si="0"/>
        <v>0</v>
      </c>
    </row>
    <row r="30" spans="1:9" ht="39.950000000000003" customHeight="1" x14ac:dyDescent="0.25">
      <c r="A30" s="25" t="s">
        <v>113</v>
      </c>
      <c r="B30" s="25" t="s">
        <v>113</v>
      </c>
      <c r="C30" s="25" t="s">
        <v>113</v>
      </c>
      <c r="D30" s="25" t="s">
        <v>365</v>
      </c>
      <c r="E30" s="25" t="s">
        <v>303</v>
      </c>
      <c r="F30" s="25" t="s">
        <v>366</v>
      </c>
      <c r="G30" s="27">
        <v>1207166.3999999999</v>
      </c>
      <c r="H30" s="27">
        <v>0</v>
      </c>
      <c r="I30" s="10">
        <f t="shared" si="0"/>
        <v>0</v>
      </c>
    </row>
    <row r="31" spans="1:9" ht="27" customHeight="1" x14ac:dyDescent="0.25">
      <c r="A31" s="3" t="s">
        <v>537</v>
      </c>
      <c r="B31" s="3"/>
      <c r="C31" s="3"/>
      <c r="D31" s="3"/>
      <c r="E31" s="3"/>
      <c r="F31" s="3" t="s">
        <v>538</v>
      </c>
      <c r="G31" s="23">
        <v>196534.62</v>
      </c>
      <c r="H31" s="23">
        <v>181031.46</v>
      </c>
      <c r="I31" s="5">
        <f t="shared" si="0"/>
        <v>0.92111740923812813</v>
      </c>
    </row>
    <row r="32" spans="1:9" ht="27" customHeight="1" x14ac:dyDescent="0.25">
      <c r="A32" s="7"/>
      <c r="B32" s="7" t="s">
        <v>539</v>
      </c>
      <c r="C32" s="7"/>
      <c r="D32" s="7"/>
      <c r="E32" s="7"/>
      <c r="F32" s="7" t="s">
        <v>540</v>
      </c>
      <c r="G32" s="29">
        <v>196534.62</v>
      </c>
      <c r="H32" s="29">
        <v>175592.46</v>
      </c>
      <c r="I32" s="10">
        <f t="shared" si="0"/>
        <v>0.89344289570967195</v>
      </c>
    </row>
    <row r="33" spans="1:9" ht="39.950000000000003" customHeight="1" x14ac:dyDescent="0.25">
      <c r="A33" s="25" t="s">
        <v>113</v>
      </c>
      <c r="B33" s="25" t="s">
        <v>113</v>
      </c>
      <c r="C33" s="25" t="s">
        <v>113</v>
      </c>
      <c r="D33" s="25" t="s">
        <v>541</v>
      </c>
      <c r="E33" s="25" t="s">
        <v>303</v>
      </c>
      <c r="F33" s="25" t="s">
        <v>542</v>
      </c>
      <c r="G33" s="27">
        <v>196534.62</v>
      </c>
      <c r="H33" s="27">
        <v>175592.46</v>
      </c>
      <c r="I33" s="10">
        <f t="shared" si="0"/>
        <v>0.89344289570967195</v>
      </c>
    </row>
    <row r="34" spans="1:9" ht="14.25" customHeight="1" x14ac:dyDescent="0.25">
      <c r="A34" s="7"/>
      <c r="B34" s="7" t="s">
        <v>545</v>
      </c>
      <c r="C34" s="7"/>
      <c r="D34" s="7"/>
      <c r="E34" s="7"/>
      <c r="F34" s="7" t="s">
        <v>546</v>
      </c>
      <c r="G34" s="29">
        <v>0</v>
      </c>
      <c r="H34" s="29">
        <v>4059</v>
      </c>
      <c r="I34" s="10">
        <f t="shared" si="0"/>
        <v>0</v>
      </c>
    </row>
    <row r="35" spans="1:9" ht="14.25" customHeight="1" x14ac:dyDescent="0.25">
      <c r="A35" s="25" t="s">
        <v>113</v>
      </c>
      <c r="B35" s="25" t="s">
        <v>113</v>
      </c>
      <c r="C35" s="25" t="s">
        <v>113</v>
      </c>
      <c r="D35" s="25" t="s">
        <v>352</v>
      </c>
      <c r="E35" s="25" t="s">
        <v>303</v>
      </c>
      <c r="F35" s="25" t="s">
        <v>353</v>
      </c>
      <c r="G35" s="27">
        <v>0</v>
      </c>
      <c r="H35" s="27">
        <v>4059</v>
      </c>
      <c r="I35" s="10">
        <f t="shared" si="0"/>
        <v>0</v>
      </c>
    </row>
    <row r="36" spans="1:9" ht="14.25" customHeight="1" x14ac:dyDescent="0.25">
      <c r="A36" s="7"/>
      <c r="B36" s="7" t="s">
        <v>547</v>
      </c>
      <c r="C36" s="7"/>
      <c r="D36" s="7"/>
      <c r="E36" s="7"/>
      <c r="F36" s="7" t="s">
        <v>548</v>
      </c>
      <c r="G36" s="29">
        <v>0</v>
      </c>
      <c r="H36" s="29">
        <v>1380</v>
      </c>
      <c r="I36" s="10">
        <f t="shared" si="0"/>
        <v>0</v>
      </c>
    </row>
    <row r="37" spans="1:9" ht="39.950000000000003" customHeight="1" x14ac:dyDescent="0.25">
      <c r="A37" s="25" t="s">
        <v>113</v>
      </c>
      <c r="B37" s="25" t="s">
        <v>113</v>
      </c>
      <c r="C37" s="25" t="s">
        <v>113</v>
      </c>
      <c r="D37" s="25" t="s">
        <v>541</v>
      </c>
      <c r="E37" s="25" t="s">
        <v>133</v>
      </c>
      <c r="F37" s="25" t="s">
        <v>542</v>
      </c>
      <c r="G37" s="27">
        <v>0</v>
      </c>
      <c r="H37" s="27">
        <v>1380</v>
      </c>
      <c r="I37" s="10">
        <f t="shared" si="0"/>
        <v>0</v>
      </c>
    </row>
    <row r="38" spans="1:9" ht="14.25" customHeight="1" x14ac:dyDescent="0.25">
      <c r="A38" s="3" t="s">
        <v>558</v>
      </c>
      <c r="B38" s="3"/>
      <c r="C38" s="3"/>
      <c r="D38" s="3"/>
      <c r="E38" s="3"/>
      <c r="F38" s="3" t="s">
        <v>559</v>
      </c>
      <c r="G38" s="23">
        <v>0</v>
      </c>
      <c r="H38" s="23">
        <v>159000</v>
      </c>
      <c r="I38" s="5">
        <f t="shared" si="0"/>
        <v>0</v>
      </c>
    </row>
    <row r="39" spans="1:9" ht="14.25" customHeight="1" x14ac:dyDescent="0.25">
      <c r="A39" s="7"/>
      <c r="B39" s="7" t="s">
        <v>562</v>
      </c>
      <c r="C39" s="7"/>
      <c r="D39" s="7"/>
      <c r="E39" s="7"/>
      <c r="F39" s="7" t="s">
        <v>301</v>
      </c>
      <c r="G39" s="29">
        <v>0</v>
      </c>
      <c r="H39" s="29">
        <v>159000</v>
      </c>
      <c r="I39" s="10">
        <f t="shared" si="0"/>
        <v>0</v>
      </c>
    </row>
    <row r="40" spans="1:9" ht="52.9" customHeight="1" x14ac:dyDescent="0.25">
      <c r="A40" s="25" t="s">
        <v>113</v>
      </c>
      <c r="B40" s="25" t="s">
        <v>113</v>
      </c>
      <c r="C40" s="25" t="s">
        <v>113</v>
      </c>
      <c r="D40" s="25" t="s">
        <v>298</v>
      </c>
      <c r="E40" s="25" t="s">
        <v>111</v>
      </c>
      <c r="F40" s="25" t="s">
        <v>299</v>
      </c>
      <c r="G40" s="27">
        <v>0</v>
      </c>
      <c r="H40" s="27">
        <v>159000</v>
      </c>
      <c r="I40" s="10">
        <f t="shared" si="0"/>
        <v>0</v>
      </c>
    </row>
    <row r="41" spans="1:9" ht="14.25" customHeight="1" x14ac:dyDescent="0.25">
      <c r="A41" s="3" t="s">
        <v>563</v>
      </c>
      <c r="B41" s="3"/>
      <c r="C41" s="3"/>
      <c r="D41" s="3"/>
      <c r="E41" s="3"/>
      <c r="F41" s="3" t="s">
        <v>564</v>
      </c>
      <c r="G41" s="23">
        <v>165000</v>
      </c>
      <c r="H41" s="23">
        <v>165000</v>
      </c>
      <c r="I41" s="5">
        <f t="shared" si="0"/>
        <v>1</v>
      </c>
    </row>
    <row r="42" spans="1:9" ht="14.25" customHeight="1" x14ac:dyDescent="0.25">
      <c r="A42" s="7"/>
      <c r="B42" s="7" t="s">
        <v>565</v>
      </c>
      <c r="C42" s="7"/>
      <c r="D42" s="7"/>
      <c r="E42" s="7"/>
      <c r="F42" s="7" t="s">
        <v>566</v>
      </c>
      <c r="G42" s="29">
        <v>165000</v>
      </c>
      <c r="H42" s="29">
        <v>165000</v>
      </c>
      <c r="I42" s="10">
        <f t="shared" si="0"/>
        <v>1</v>
      </c>
    </row>
    <row r="43" spans="1:9" ht="39.950000000000003" customHeight="1" x14ac:dyDescent="0.25">
      <c r="A43" s="25" t="s">
        <v>113</v>
      </c>
      <c r="B43" s="25" t="s">
        <v>113</v>
      </c>
      <c r="C43" s="25" t="s">
        <v>113</v>
      </c>
      <c r="D43" s="25" t="s">
        <v>311</v>
      </c>
      <c r="E43" s="25" t="s">
        <v>303</v>
      </c>
      <c r="F43" s="25" t="s">
        <v>312</v>
      </c>
      <c r="G43" s="27">
        <v>165000</v>
      </c>
      <c r="H43" s="27">
        <v>165000</v>
      </c>
      <c r="I43" s="10">
        <f t="shared" si="0"/>
        <v>1</v>
      </c>
    </row>
    <row r="44" spans="1:9" ht="27" customHeight="1" x14ac:dyDescent="0.25">
      <c r="A44" s="3"/>
      <c r="B44" s="3"/>
      <c r="C44" s="3"/>
      <c r="D44" s="3"/>
      <c r="E44" s="3"/>
      <c r="F44" s="3" t="s">
        <v>567</v>
      </c>
      <c r="G44" s="23">
        <v>13580855.9</v>
      </c>
      <c r="H44" s="23">
        <v>12369043.109999999</v>
      </c>
      <c r="I44" s="5">
        <f t="shared" si="0"/>
        <v>0.91077051410287024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9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4.28515625" customWidth="1"/>
    <col min="6" max="6" width="57.140625" customWidth="1"/>
    <col min="7" max="9" width="14.28515625" customWidth="1"/>
  </cols>
  <sheetData>
    <row r="1" spans="1:9" ht="22.5" x14ac:dyDescent="0.25">
      <c r="A1" s="1" t="s">
        <v>285</v>
      </c>
      <c r="B1" s="1" t="s">
        <v>286</v>
      </c>
      <c r="C1" s="1" t="s">
        <v>287</v>
      </c>
      <c r="D1" s="1" t="s">
        <v>288</v>
      </c>
      <c r="E1" s="1" t="s">
        <v>289</v>
      </c>
      <c r="F1" s="1" t="s">
        <v>290</v>
      </c>
      <c r="G1" s="1" t="s">
        <v>291</v>
      </c>
      <c r="H1" s="1" t="s">
        <v>292</v>
      </c>
      <c r="I1" s="1" t="s">
        <v>293</v>
      </c>
    </row>
    <row r="2" spans="1:9" ht="27" customHeight="1" x14ac:dyDescent="0.25">
      <c r="A2" s="3" t="s">
        <v>294</v>
      </c>
      <c r="B2" s="3"/>
      <c r="C2" s="3"/>
      <c r="D2" s="3"/>
      <c r="E2" s="3"/>
      <c r="F2" s="3" t="s">
        <v>295</v>
      </c>
      <c r="G2" s="23">
        <v>5159650.2300000004</v>
      </c>
      <c r="H2" s="23">
        <v>4749638.22</v>
      </c>
      <c r="I2" s="5">
        <f t="shared" ref="I2:I65" si="0">IF($G2=0,0,$H2/$G2)</f>
        <v>0.92053492160843609</v>
      </c>
    </row>
    <row r="3" spans="1:9" ht="27" customHeight="1" x14ac:dyDescent="0.25">
      <c r="A3" s="7"/>
      <c r="B3" s="7" t="s">
        <v>568</v>
      </c>
      <c r="C3" s="7"/>
      <c r="D3" s="7"/>
      <c r="E3" s="7"/>
      <c r="F3" s="7" t="s">
        <v>569</v>
      </c>
      <c r="G3" s="29">
        <v>15000</v>
      </c>
      <c r="H3" s="29">
        <v>12061.82</v>
      </c>
      <c r="I3" s="10">
        <f t="shared" si="0"/>
        <v>0.80412133333333335</v>
      </c>
    </row>
    <row r="4" spans="1:9" ht="27" customHeight="1" x14ac:dyDescent="0.25">
      <c r="A4" s="25"/>
      <c r="B4" s="25"/>
      <c r="C4" s="25" t="s">
        <v>570</v>
      </c>
      <c r="D4" s="25"/>
      <c r="E4" s="25"/>
      <c r="F4" s="25" t="s">
        <v>571</v>
      </c>
      <c r="G4" s="27">
        <v>15000</v>
      </c>
      <c r="H4" s="27">
        <v>12061.82</v>
      </c>
      <c r="I4" s="10">
        <f t="shared" si="0"/>
        <v>0.80412133333333335</v>
      </c>
    </row>
    <row r="5" spans="1:9" ht="39.950000000000003" customHeight="1" x14ac:dyDescent="0.25">
      <c r="A5" s="25" t="s">
        <v>113</v>
      </c>
      <c r="B5" s="25" t="s">
        <v>113</v>
      </c>
      <c r="C5" s="25" t="s">
        <v>113</v>
      </c>
      <c r="D5" s="25" t="s">
        <v>572</v>
      </c>
      <c r="E5" s="25" t="s">
        <v>303</v>
      </c>
      <c r="F5" s="25" t="s">
        <v>573</v>
      </c>
      <c r="G5" s="27">
        <v>15000</v>
      </c>
      <c r="H5" s="27">
        <v>12061.82</v>
      </c>
      <c r="I5" s="10">
        <f t="shared" si="0"/>
        <v>0.80412133333333335</v>
      </c>
    </row>
    <row r="6" spans="1:9" ht="27" customHeight="1" x14ac:dyDescent="0.25">
      <c r="A6" s="7"/>
      <c r="B6" s="7" t="s">
        <v>296</v>
      </c>
      <c r="C6" s="7"/>
      <c r="D6" s="7"/>
      <c r="E6" s="7"/>
      <c r="F6" s="7" t="s">
        <v>297</v>
      </c>
      <c r="G6" s="29">
        <v>111020</v>
      </c>
      <c r="H6" s="29">
        <v>61200</v>
      </c>
      <c r="I6" s="10">
        <f t="shared" si="0"/>
        <v>0.55125202666186268</v>
      </c>
    </row>
    <row r="7" spans="1:9" ht="27" customHeight="1" x14ac:dyDescent="0.25">
      <c r="A7" s="25"/>
      <c r="B7" s="25"/>
      <c r="C7" s="25" t="s">
        <v>570</v>
      </c>
      <c r="D7" s="25"/>
      <c r="E7" s="25"/>
      <c r="F7" s="25" t="s">
        <v>571</v>
      </c>
      <c r="G7" s="27">
        <v>35000</v>
      </c>
      <c r="H7" s="27">
        <v>0</v>
      </c>
      <c r="I7" s="10">
        <f t="shared" si="0"/>
        <v>0</v>
      </c>
    </row>
    <row r="8" spans="1:9" ht="14.25" customHeight="1" x14ac:dyDescent="0.25">
      <c r="A8" s="25" t="s">
        <v>113</v>
      </c>
      <c r="B8" s="25" t="s">
        <v>113</v>
      </c>
      <c r="C8" s="25" t="s">
        <v>113</v>
      </c>
      <c r="D8" s="25" t="s">
        <v>574</v>
      </c>
      <c r="E8" s="25" t="s">
        <v>303</v>
      </c>
      <c r="F8" s="25" t="s">
        <v>575</v>
      </c>
      <c r="G8" s="27">
        <v>35000</v>
      </c>
      <c r="H8" s="27">
        <v>0</v>
      </c>
      <c r="I8" s="10">
        <f t="shared" si="0"/>
        <v>0</v>
      </c>
    </row>
    <row r="9" spans="1:9" ht="27" customHeight="1" x14ac:dyDescent="0.25">
      <c r="A9" s="25"/>
      <c r="B9" s="25"/>
      <c r="C9" s="25" t="s">
        <v>576</v>
      </c>
      <c r="D9" s="25"/>
      <c r="E9" s="25"/>
      <c r="F9" s="25" t="s">
        <v>577</v>
      </c>
      <c r="G9" s="27">
        <v>26820</v>
      </c>
      <c r="H9" s="27">
        <v>12000</v>
      </c>
      <c r="I9" s="10">
        <f t="shared" si="0"/>
        <v>0.44742729306487694</v>
      </c>
    </row>
    <row r="10" spans="1:9" ht="27" customHeight="1" x14ac:dyDescent="0.25">
      <c r="A10" s="25" t="s">
        <v>113</v>
      </c>
      <c r="B10" s="25" t="s">
        <v>113</v>
      </c>
      <c r="C10" s="25" t="s">
        <v>113</v>
      </c>
      <c r="D10" s="25" t="s">
        <v>578</v>
      </c>
      <c r="E10" s="25" t="s">
        <v>303</v>
      </c>
      <c r="F10" s="25" t="s">
        <v>579</v>
      </c>
      <c r="G10" s="27">
        <v>26820</v>
      </c>
      <c r="H10" s="27">
        <v>12000</v>
      </c>
      <c r="I10" s="10">
        <f t="shared" si="0"/>
        <v>0.44742729306487694</v>
      </c>
    </row>
    <row r="11" spans="1:9" ht="27" customHeight="1" x14ac:dyDescent="0.25">
      <c r="A11" s="25"/>
      <c r="B11" s="25"/>
      <c r="C11" s="25" t="s">
        <v>580</v>
      </c>
      <c r="D11" s="25"/>
      <c r="E11" s="25"/>
      <c r="F11" s="25" t="s">
        <v>581</v>
      </c>
      <c r="G11" s="27">
        <v>37884.339999999997</v>
      </c>
      <c r="H11" s="27">
        <v>37884.339999999997</v>
      </c>
      <c r="I11" s="10">
        <f t="shared" si="0"/>
        <v>1</v>
      </c>
    </row>
    <row r="12" spans="1:9" ht="14.25" customHeight="1" x14ac:dyDescent="0.25">
      <c r="A12" s="25" t="s">
        <v>113</v>
      </c>
      <c r="B12" s="25" t="s">
        <v>113</v>
      </c>
      <c r="C12" s="25" t="s">
        <v>113</v>
      </c>
      <c r="D12" s="25" t="s">
        <v>578</v>
      </c>
      <c r="E12" s="25" t="s">
        <v>111</v>
      </c>
      <c r="F12" s="25" t="s">
        <v>579</v>
      </c>
      <c r="G12" s="27">
        <v>37884.339999999997</v>
      </c>
      <c r="H12" s="27">
        <v>37884.339999999997</v>
      </c>
      <c r="I12" s="10">
        <f t="shared" si="0"/>
        <v>1</v>
      </c>
    </row>
    <row r="13" spans="1:9" ht="39.950000000000003" customHeight="1" x14ac:dyDescent="0.25">
      <c r="A13" s="25"/>
      <c r="B13" s="25"/>
      <c r="C13" s="25" t="s">
        <v>582</v>
      </c>
      <c r="D13" s="25"/>
      <c r="E13" s="25"/>
      <c r="F13" s="25" t="s">
        <v>583</v>
      </c>
      <c r="G13" s="27">
        <v>11315.66</v>
      </c>
      <c r="H13" s="27">
        <v>11315.66</v>
      </c>
      <c r="I13" s="10">
        <f t="shared" si="0"/>
        <v>1</v>
      </c>
    </row>
    <row r="14" spans="1:9" ht="14.25" customHeight="1" x14ac:dyDescent="0.25">
      <c r="A14" s="25" t="s">
        <v>113</v>
      </c>
      <c r="B14" s="25" t="s">
        <v>113</v>
      </c>
      <c r="C14" s="25" t="s">
        <v>113</v>
      </c>
      <c r="D14" s="25" t="s">
        <v>578</v>
      </c>
      <c r="E14" s="25" t="s">
        <v>133</v>
      </c>
      <c r="F14" s="25" t="s">
        <v>579</v>
      </c>
      <c r="G14" s="27">
        <v>11315.66</v>
      </c>
      <c r="H14" s="27">
        <v>11315.66</v>
      </c>
      <c r="I14" s="10">
        <f t="shared" si="0"/>
        <v>1</v>
      </c>
    </row>
    <row r="15" spans="1:9" ht="27" customHeight="1" x14ac:dyDescent="0.25">
      <c r="A15" s="7"/>
      <c r="B15" s="7" t="s">
        <v>584</v>
      </c>
      <c r="C15" s="7"/>
      <c r="D15" s="7"/>
      <c r="E15" s="7"/>
      <c r="F15" s="7" t="s">
        <v>585</v>
      </c>
      <c r="G15" s="29">
        <v>2664732.75</v>
      </c>
      <c r="H15" s="29">
        <v>2624660</v>
      </c>
      <c r="I15" s="10">
        <f t="shared" si="0"/>
        <v>0.98496181277465822</v>
      </c>
    </row>
    <row r="16" spans="1:9" ht="27" customHeight="1" x14ac:dyDescent="0.25">
      <c r="A16" s="25"/>
      <c r="B16" s="25"/>
      <c r="C16" s="25" t="s">
        <v>576</v>
      </c>
      <c r="D16" s="25"/>
      <c r="E16" s="25"/>
      <c r="F16" s="25" t="s">
        <v>577</v>
      </c>
      <c r="G16" s="27">
        <v>2664732.75</v>
      </c>
      <c r="H16" s="27">
        <v>2624660</v>
      </c>
      <c r="I16" s="10">
        <f t="shared" si="0"/>
        <v>0.98496181277465822</v>
      </c>
    </row>
    <row r="17" spans="1:9" ht="27" customHeight="1" x14ac:dyDescent="0.25">
      <c r="A17" s="25" t="s">
        <v>113</v>
      </c>
      <c r="B17" s="25" t="s">
        <v>113</v>
      </c>
      <c r="C17" s="25" t="s">
        <v>113</v>
      </c>
      <c r="D17" s="25" t="s">
        <v>578</v>
      </c>
      <c r="E17" s="25" t="s">
        <v>303</v>
      </c>
      <c r="F17" s="25" t="s">
        <v>579</v>
      </c>
      <c r="G17" s="27">
        <v>2664732.75</v>
      </c>
      <c r="H17" s="27">
        <v>2624660</v>
      </c>
      <c r="I17" s="10">
        <f t="shared" si="0"/>
        <v>0.98496181277465822</v>
      </c>
    </row>
    <row r="18" spans="1:9" ht="27" customHeight="1" x14ac:dyDescent="0.25">
      <c r="A18" s="7"/>
      <c r="B18" s="7" t="s">
        <v>300</v>
      </c>
      <c r="C18" s="7"/>
      <c r="D18" s="7"/>
      <c r="E18" s="7"/>
      <c r="F18" s="7" t="s">
        <v>301</v>
      </c>
      <c r="G18" s="29">
        <v>2368897.48</v>
      </c>
      <c r="H18" s="29">
        <v>2051716.4</v>
      </c>
      <c r="I18" s="10">
        <f t="shared" si="0"/>
        <v>0.86610603342783743</v>
      </c>
    </row>
    <row r="19" spans="1:9" ht="27" customHeight="1" x14ac:dyDescent="0.25">
      <c r="A19" s="25"/>
      <c r="B19" s="25"/>
      <c r="C19" s="25" t="s">
        <v>570</v>
      </c>
      <c r="D19" s="25"/>
      <c r="E19" s="25"/>
      <c r="F19" s="25" t="s">
        <v>571</v>
      </c>
      <c r="G19" s="27">
        <v>1827793.13</v>
      </c>
      <c r="H19" s="27">
        <v>1781576.68</v>
      </c>
      <c r="I19" s="10">
        <f t="shared" si="0"/>
        <v>0.97471461663716841</v>
      </c>
    </row>
    <row r="20" spans="1:9" ht="27" customHeight="1" x14ac:dyDescent="0.25">
      <c r="A20" s="25" t="s">
        <v>113</v>
      </c>
      <c r="B20" s="25" t="s">
        <v>113</v>
      </c>
      <c r="C20" s="25" t="s">
        <v>113</v>
      </c>
      <c r="D20" s="25" t="s">
        <v>586</v>
      </c>
      <c r="E20" s="25" t="s">
        <v>303</v>
      </c>
      <c r="F20" s="25" t="s">
        <v>587</v>
      </c>
      <c r="G20" s="27">
        <v>162741.46</v>
      </c>
      <c r="H20" s="27">
        <v>155856.35999999999</v>
      </c>
      <c r="I20" s="10">
        <f t="shared" si="0"/>
        <v>0.95769301811597363</v>
      </c>
    </row>
    <row r="21" spans="1:9" ht="27" customHeight="1" x14ac:dyDescent="0.25">
      <c r="A21" s="25" t="s">
        <v>113</v>
      </c>
      <c r="B21" s="25" t="s">
        <v>113</v>
      </c>
      <c r="C21" s="25" t="s">
        <v>113</v>
      </c>
      <c r="D21" s="25" t="s">
        <v>588</v>
      </c>
      <c r="E21" s="25" t="s">
        <v>303</v>
      </c>
      <c r="F21" s="25" t="s">
        <v>589</v>
      </c>
      <c r="G21" s="27">
        <v>22694</v>
      </c>
      <c r="H21" s="27">
        <v>22693.5</v>
      </c>
      <c r="I21" s="10">
        <f t="shared" si="0"/>
        <v>0.99997796774477832</v>
      </c>
    </row>
    <row r="22" spans="1:9" ht="27" customHeight="1" x14ac:dyDescent="0.25">
      <c r="A22" s="25" t="s">
        <v>113</v>
      </c>
      <c r="B22" s="25" t="s">
        <v>113</v>
      </c>
      <c r="C22" s="25" t="s">
        <v>113</v>
      </c>
      <c r="D22" s="25" t="s">
        <v>574</v>
      </c>
      <c r="E22" s="25" t="s">
        <v>303</v>
      </c>
      <c r="F22" s="25" t="s">
        <v>575</v>
      </c>
      <c r="G22" s="27">
        <v>248186.34</v>
      </c>
      <c r="H22" s="27">
        <v>208855.49</v>
      </c>
      <c r="I22" s="10">
        <f t="shared" si="0"/>
        <v>0.84152693496346331</v>
      </c>
    </row>
    <row r="23" spans="1:9" ht="14.25" customHeight="1" x14ac:dyDescent="0.25">
      <c r="A23" s="25" t="s">
        <v>113</v>
      </c>
      <c r="B23" s="25" t="s">
        <v>113</v>
      </c>
      <c r="C23" s="25" t="s">
        <v>113</v>
      </c>
      <c r="D23" s="25" t="s">
        <v>590</v>
      </c>
      <c r="E23" s="25" t="s">
        <v>303</v>
      </c>
      <c r="F23" s="25" t="s">
        <v>591</v>
      </c>
      <c r="G23" s="27">
        <v>1394171.33</v>
      </c>
      <c r="H23" s="27">
        <v>1394171.33</v>
      </c>
      <c r="I23" s="10">
        <f t="shared" si="0"/>
        <v>1</v>
      </c>
    </row>
    <row r="24" spans="1:9" ht="14.25" customHeight="1" x14ac:dyDescent="0.25">
      <c r="A24" s="25"/>
      <c r="B24" s="25"/>
      <c r="C24" s="25" t="s">
        <v>592</v>
      </c>
      <c r="D24" s="25"/>
      <c r="E24" s="25"/>
      <c r="F24" s="25" t="s">
        <v>593</v>
      </c>
      <c r="G24" s="27">
        <v>18560.099999999999</v>
      </c>
      <c r="H24" s="27">
        <v>18560.099999999999</v>
      </c>
      <c r="I24" s="10">
        <f t="shared" si="0"/>
        <v>1</v>
      </c>
    </row>
    <row r="25" spans="1:9" ht="14.25" customHeight="1" x14ac:dyDescent="0.25">
      <c r="A25" s="25" t="s">
        <v>113</v>
      </c>
      <c r="B25" s="25" t="s">
        <v>113</v>
      </c>
      <c r="C25" s="25" t="s">
        <v>113</v>
      </c>
      <c r="D25" s="25" t="s">
        <v>594</v>
      </c>
      <c r="E25" s="25" t="s">
        <v>303</v>
      </c>
      <c r="F25" s="25" t="s">
        <v>595</v>
      </c>
      <c r="G25" s="27">
        <v>15593.52</v>
      </c>
      <c r="H25" s="27">
        <v>15593.52</v>
      </c>
      <c r="I25" s="10">
        <f t="shared" si="0"/>
        <v>1</v>
      </c>
    </row>
    <row r="26" spans="1:9" ht="14.25" customHeight="1" x14ac:dyDescent="0.25">
      <c r="A26" s="25" t="s">
        <v>113</v>
      </c>
      <c r="B26" s="25" t="s">
        <v>113</v>
      </c>
      <c r="C26" s="25" t="s">
        <v>113</v>
      </c>
      <c r="D26" s="25" t="s">
        <v>596</v>
      </c>
      <c r="E26" s="25" t="s">
        <v>303</v>
      </c>
      <c r="F26" s="25" t="s">
        <v>597</v>
      </c>
      <c r="G26" s="27">
        <v>2640</v>
      </c>
      <c r="H26" s="27">
        <v>2640</v>
      </c>
      <c r="I26" s="10">
        <f t="shared" si="0"/>
        <v>1</v>
      </c>
    </row>
    <row r="27" spans="1:9" ht="14.25" customHeight="1" x14ac:dyDescent="0.25">
      <c r="A27" s="25" t="s">
        <v>113</v>
      </c>
      <c r="B27" s="25" t="s">
        <v>113</v>
      </c>
      <c r="C27" s="25" t="s">
        <v>113</v>
      </c>
      <c r="D27" s="25" t="s">
        <v>598</v>
      </c>
      <c r="E27" s="25" t="s">
        <v>303</v>
      </c>
      <c r="F27" s="25" t="s">
        <v>599</v>
      </c>
      <c r="G27" s="27">
        <v>326.58</v>
      </c>
      <c r="H27" s="27">
        <v>326.58</v>
      </c>
      <c r="I27" s="10">
        <f t="shared" si="0"/>
        <v>1</v>
      </c>
    </row>
    <row r="28" spans="1:9" ht="27" customHeight="1" x14ac:dyDescent="0.25">
      <c r="A28" s="25"/>
      <c r="B28" s="25"/>
      <c r="C28" s="25" t="s">
        <v>576</v>
      </c>
      <c r="D28" s="25"/>
      <c r="E28" s="25"/>
      <c r="F28" s="25" t="s">
        <v>577</v>
      </c>
      <c r="G28" s="27">
        <v>522544.25</v>
      </c>
      <c r="H28" s="27">
        <v>251579.62</v>
      </c>
      <c r="I28" s="10">
        <f t="shared" si="0"/>
        <v>0.48145132206506913</v>
      </c>
    </row>
    <row r="29" spans="1:9" ht="27" customHeight="1" x14ac:dyDescent="0.25">
      <c r="A29" s="25" t="s">
        <v>113</v>
      </c>
      <c r="B29" s="25" t="s">
        <v>113</v>
      </c>
      <c r="C29" s="25" t="s">
        <v>113</v>
      </c>
      <c r="D29" s="25" t="s">
        <v>578</v>
      </c>
      <c r="E29" s="25" t="s">
        <v>303</v>
      </c>
      <c r="F29" s="25" t="s">
        <v>579</v>
      </c>
      <c r="G29" s="27">
        <v>522544.25</v>
      </c>
      <c r="H29" s="27">
        <v>251579.62</v>
      </c>
      <c r="I29" s="10">
        <f t="shared" si="0"/>
        <v>0.48145132206506913</v>
      </c>
    </row>
    <row r="30" spans="1:9" ht="27" customHeight="1" x14ac:dyDescent="0.25">
      <c r="A30" s="3" t="s">
        <v>317</v>
      </c>
      <c r="B30" s="3"/>
      <c r="C30" s="3"/>
      <c r="D30" s="3"/>
      <c r="E30" s="3"/>
      <c r="F30" s="3" t="s">
        <v>318</v>
      </c>
      <c r="G30" s="23">
        <v>893273</v>
      </c>
      <c r="H30" s="23">
        <v>644232.09</v>
      </c>
      <c r="I30" s="5">
        <f t="shared" si="0"/>
        <v>0.72120403280967849</v>
      </c>
    </row>
    <row r="31" spans="1:9" ht="27" customHeight="1" x14ac:dyDescent="0.25">
      <c r="A31" s="7"/>
      <c r="B31" s="7" t="s">
        <v>319</v>
      </c>
      <c r="C31" s="7"/>
      <c r="D31" s="7"/>
      <c r="E31" s="7"/>
      <c r="F31" s="7" t="s">
        <v>320</v>
      </c>
      <c r="G31" s="29">
        <v>893273</v>
      </c>
      <c r="H31" s="29">
        <v>644232.09</v>
      </c>
      <c r="I31" s="10">
        <f t="shared" si="0"/>
        <v>0.72120403280967849</v>
      </c>
    </row>
    <row r="32" spans="1:9" ht="27" customHeight="1" x14ac:dyDescent="0.25">
      <c r="A32" s="25"/>
      <c r="B32" s="25"/>
      <c r="C32" s="25" t="s">
        <v>570</v>
      </c>
      <c r="D32" s="25"/>
      <c r="E32" s="25"/>
      <c r="F32" s="25" t="s">
        <v>571</v>
      </c>
      <c r="G32" s="27">
        <v>893273</v>
      </c>
      <c r="H32" s="27">
        <v>644232.09</v>
      </c>
      <c r="I32" s="10">
        <f t="shared" si="0"/>
        <v>0.72120403280967849</v>
      </c>
    </row>
    <row r="33" spans="1:9" ht="27" customHeight="1" x14ac:dyDescent="0.25">
      <c r="A33" s="25" t="s">
        <v>113</v>
      </c>
      <c r="B33" s="25" t="s">
        <v>113</v>
      </c>
      <c r="C33" s="25" t="s">
        <v>113</v>
      </c>
      <c r="D33" s="25" t="s">
        <v>586</v>
      </c>
      <c r="E33" s="25" t="s">
        <v>303</v>
      </c>
      <c r="F33" s="25" t="s">
        <v>587</v>
      </c>
      <c r="G33" s="27">
        <v>174800</v>
      </c>
      <c r="H33" s="27">
        <v>123067.09</v>
      </c>
      <c r="I33" s="10">
        <f t="shared" si="0"/>
        <v>0.70404513729977114</v>
      </c>
    </row>
    <row r="34" spans="1:9" ht="27" customHeight="1" x14ac:dyDescent="0.25">
      <c r="A34" s="25" t="s">
        <v>113</v>
      </c>
      <c r="B34" s="25" t="s">
        <v>113</v>
      </c>
      <c r="C34" s="25" t="s">
        <v>113</v>
      </c>
      <c r="D34" s="25" t="s">
        <v>600</v>
      </c>
      <c r="E34" s="25" t="s">
        <v>303</v>
      </c>
      <c r="F34" s="25" t="s">
        <v>601</v>
      </c>
      <c r="G34" s="27">
        <v>553500</v>
      </c>
      <c r="H34" s="27">
        <v>386649.12</v>
      </c>
      <c r="I34" s="10">
        <f t="shared" si="0"/>
        <v>0.69855306233062331</v>
      </c>
    </row>
    <row r="35" spans="1:9" ht="14.25" customHeight="1" x14ac:dyDescent="0.25">
      <c r="A35" s="25" t="s">
        <v>113</v>
      </c>
      <c r="B35" s="25" t="s">
        <v>113</v>
      </c>
      <c r="C35" s="25" t="s">
        <v>113</v>
      </c>
      <c r="D35" s="25" t="s">
        <v>588</v>
      </c>
      <c r="E35" s="25" t="s">
        <v>303</v>
      </c>
      <c r="F35" s="25" t="s">
        <v>589</v>
      </c>
      <c r="G35" s="27">
        <v>10000</v>
      </c>
      <c r="H35" s="27">
        <v>0</v>
      </c>
      <c r="I35" s="10">
        <f t="shared" si="0"/>
        <v>0</v>
      </c>
    </row>
    <row r="36" spans="1:9" ht="14.25" customHeight="1" x14ac:dyDescent="0.25">
      <c r="A36" s="25" t="s">
        <v>113</v>
      </c>
      <c r="B36" s="25" t="s">
        <v>113</v>
      </c>
      <c r="C36" s="25" t="s">
        <v>113</v>
      </c>
      <c r="D36" s="25" t="s">
        <v>574</v>
      </c>
      <c r="E36" s="25" t="s">
        <v>303</v>
      </c>
      <c r="F36" s="25" t="s">
        <v>575</v>
      </c>
      <c r="G36" s="27">
        <v>16000</v>
      </c>
      <c r="H36" s="27">
        <v>15256.31</v>
      </c>
      <c r="I36" s="10">
        <f t="shared" si="0"/>
        <v>0.95351937499999995</v>
      </c>
    </row>
    <row r="37" spans="1:9" ht="14.25" customHeight="1" x14ac:dyDescent="0.25">
      <c r="A37" s="25" t="s">
        <v>113</v>
      </c>
      <c r="B37" s="25" t="s">
        <v>113</v>
      </c>
      <c r="C37" s="25" t="s">
        <v>113</v>
      </c>
      <c r="D37" s="25" t="s">
        <v>602</v>
      </c>
      <c r="E37" s="25" t="s">
        <v>303</v>
      </c>
      <c r="F37" s="25" t="s">
        <v>603</v>
      </c>
      <c r="G37" s="27">
        <v>2000</v>
      </c>
      <c r="H37" s="27">
        <v>1297</v>
      </c>
      <c r="I37" s="10">
        <f t="shared" si="0"/>
        <v>0.64849999999999997</v>
      </c>
    </row>
    <row r="38" spans="1:9" ht="14.25" customHeight="1" x14ac:dyDescent="0.25">
      <c r="A38" s="25" t="s">
        <v>113</v>
      </c>
      <c r="B38" s="25" t="s">
        <v>113</v>
      </c>
      <c r="C38" s="25" t="s">
        <v>113</v>
      </c>
      <c r="D38" s="25" t="s">
        <v>604</v>
      </c>
      <c r="E38" s="25" t="s">
        <v>303</v>
      </c>
      <c r="F38" s="25" t="s">
        <v>605</v>
      </c>
      <c r="G38" s="27">
        <v>25000</v>
      </c>
      <c r="H38" s="27">
        <v>12804.22</v>
      </c>
      <c r="I38" s="10">
        <f t="shared" si="0"/>
        <v>0.51216879999999998</v>
      </c>
    </row>
    <row r="39" spans="1:9" ht="14.25" customHeight="1" x14ac:dyDescent="0.25">
      <c r="A39" s="25" t="s">
        <v>113</v>
      </c>
      <c r="B39" s="25" t="s">
        <v>113</v>
      </c>
      <c r="C39" s="25" t="s">
        <v>113</v>
      </c>
      <c r="D39" s="25" t="s">
        <v>590</v>
      </c>
      <c r="E39" s="25" t="s">
        <v>303</v>
      </c>
      <c r="F39" s="25" t="s">
        <v>591</v>
      </c>
      <c r="G39" s="27">
        <v>60000</v>
      </c>
      <c r="H39" s="27">
        <v>53559</v>
      </c>
      <c r="I39" s="10">
        <f t="shared" si="0"/>
        <v>0.89265000000000005</v>
      </c>
    </row>
    <row r="40" spans="1:9" ht="27" customHeight="1" x14ac:dyDescent="0.25">
      <c r="A40" s="25" t="s">
        <v>113</v>
      </c>
      <c r="B40" s="25" t="s">
        <v>113</v>
      </c>
      <c r="C40" s="25" t="s">
        <v>113</v>
      </c>
      <c r="D40" s="25" t="s">
        <v>606</v>
      </c>
      <c r="E40" s="25" t="s">
        <v>303</v>
      </c>
      <c r="F40" s="25" t="s">
        <v>607</v>
      </c>
      <c r="G40" s="27">
        <v>51973</v>
      </c>
      <c r="H40" s="27">
        <v>51599.35</v>
      </c>
      <c r="I40" s="10">
        <f t="shared" si="0"/>
        <v>0.99281069016604773</v>
      </c>
    </row>
    <row r="41" spans="1:9" ht="27" customHeight="1" x14ac:dyDescent="0.25">
      <c r="A41" s="3" t="s">
        <v>325</v>
      </c>
      <c r="B41" s="3"/>
      <c r="C41" s="3"/>
      <c r="D41" s="3"/>
      <c r="E41" s="3"/>
      <c r="F41" s="3" t="s">
        <v>326</v>
      </c>
      <c r="G41" s="23">
        <v>14541783</v>
      </c>
      <c r="H41" s="23">
        <v>14290237.66</v>
      </c>
      <c r="I41" s="5">
        <f t="shared" si="0"/>
        <v>0.98270189150807707</v>
      </c>
    </row>
    <row r="42" spans="1:9" ht="14.25" customHeight="1" x14ac:dyDescent="0.25">
      <c r="A42" s="7"/>
      <c r="B42" s="7" t="s">
        <v>327</v>
      </c>
      <c r="C42" s="7"/>
      <c r="D42" s="7"/>
      <c r="E42" s="7"/>
      <c r="F42" s="7" t="s">
        <v>328</v>
      </c>
      <c r="G42" s="29">
        <v>9128.4599999999991</v>
      </c>
      <c r="H42" s="29">
        <v>9128.4599999999991</v>
      </c>
      <c r="I42" s="10">
        <f t="shared" si="0"/>
        <v>1</v>
      </c>
    </row>
    <row r="43" spans="1:9" ht="27" customHeight="1" x14ac:dyDescent="0.25">
      <c r="A43" s="25"/>
      <c r="B43" s="25"/>
      <c r="C43" s="25" t="s">
        <v>570</v>
      </c>
      <c r="D43" s="25"/>
      <c r="E43" s="25"/>
      <c r="F43" s="25" t="s">
        <v>571</v>
      </c>
      <c r="G43" s="27">
        <v>9128.4599999999991</v>
      </c>
      <c r="H43" s="27">
        <v>9128.4599999999991</v>
      </c>
      <c r="I43" s="10">
        <f t="shared" si="0"/>
        <v>1</v>
      </c>
    </row>
    <row r="44" spans="1:9" ht="14.25" customHeight="1" x14ac:dyDescent="0.25">
      <c r="A44" s="25" t="s">
        <v>113</v>
      </c>
      <c r="B44" s="25" t="s">
        <v>113</v>
      </c>
      <c r="C44" s="25" t="s">
        <v>113</v>
      </c>
      <c r="D44" s="25" t="s">
        <v>574</v>
      </c>
      <c r="E44" s="25" t="s">
        <v>303</v>
      </c>
      <c r="F44" s="25" t="s">
        <v>575</v>
      </c>
      <c r="G44" s="27">
        <v>9072</v>
      </c>
      <c r="H44" s="27">
        <v>9072</v>
      </c>
      <c r="I44" s="10">
        <f t="shared" si="0"/>
        <v>1</v>
      </c>
    </row>
    <row r="45" spans="1:9" ht="14.25" customHeight="1" x14ac:dyDescent="0.25">
      <c r="A45" s="25" t="s">
        <v>113</v>
      </c>
      <c r="B45" s="25" t="s">
        <v>113</v>
      </c>
      <c r="C45" s="25" t="s">
        <v>113</v>
      </c>
      <c r="D45" s="25" t="s">
        <v>608</v>
      </c>
      <c r="E45" s="25" t="s">
        <v>303</v>
      </c>
      <c r="F45" s="25" t="s">
        <v>609</v>
      </c>
      <c r="G45" s="27">
        <v>56.46</v>
      </c>
      <c r="H45" s="27">
        <v>56.46</v>
      </c>
      <c r="I45" s="10">
        <f t="shared" si="0"/>
        <v>1</v>
      </c>
    </row>
    <row r="46" spans="1:9" ht="27" customHeight="1" x14ac:dyDescent="0.25">
      <c r="A46" s="7"/>
      <c r="B46" s="7" t="s">
        <v>329</v>
      </c>
      <c r="C46" s="7"/>
      <c r="D46" s="7"/>
      <c r="E46" s="7"/>
      <c r="F46" s="7" t="s">
        <v>330</v>
      </c>
      <c r="G46" s="29">
        <v>12244667.539999999</v>
      </c>
      <c r="H46" s="29">
        <v>12136219.369999999</v>
      </c>
      <c r="I46" s="10">
        <f t="shared" si="0"/>
        <v>0.99114323278719252</v>
      </c>
    </row>
    <row r="47" spans="1:9" ht="27" customHeight="1" x14ac:dyDescent="0.25">
      <c r="A47" s="25"/>
      <c r="B47" s="25"/>
      <c r="C47" s="25" t="s">
        <v>570</v>
      </c>
      <c r="D47" s="25"/>
      <c r="E47" s="25"/>
      <c r="F47" s="25" t="s">
        <v>571</v>
      </c>
      <c r="G47" s="27">
        <v>2613200</v>
      </c>
      <c r="H47" s="27">
        <v>2528856.9300000002</v>
      </c>
      <c r="I47" s="10">
        <f t="shared" si="0"/>
        <v>0.96772421934792596</v>
      </c>
    </row>
    <row r="48" spans="1:9" ht="27" customHeight="1" x14ac:dyDescent="0.25">
      <c r="A48" s="25" t="s">
        <v>113</v>
      </c>
      <c r="B48" s="25" t="s">
        <v>113</v>
      </c>
      <c r="C48" s="25" t="s">
        <v>113</v>
      </c>
      <c r="D48" s="25" t="s">
        <v>586</v>
      </c>
      <c r="E48" s="25" t="s">
        <v>303</v>
      </c>
      <c r="F48" s="25" t="s">
        <v>587</v>
      </c>
      <c r="G48" s="27">
        <v>212650</v>
      </c>
      <c r="H48" s="27">
        <v>202788.54</v>
      </c>
      <c r="I48" s="10">
        <f t="shared" si="0"/>
        <v>0.95362586409593231</v>
      </c>
    </row>
    <row r="49" spans="1:9" ht="27" customHeight="1" x14ac:dyDescent="0.25">
      <c r="A49" s="25" t="s">
        <v>113</v>
      </c>
      <c r="B49" s="25" t="s">
        <v>113</v>
      </c>
      <c r="C49" s="25" t="s">
        <v>113</v>
      </c>
      <c r="D49" s="25" t="s">
        <v>588</v>
      </c>
      <c r="E49" s="25" t="s">
        <v>303</v>
      </c>
      <c r="F49" s="25" t="s">
        <v>589</v>
      </c>
      <c r="G49" s="27">
        <v>2323050</v>
      </c>
      <c r="H49" s="27">
        <v>2308188.39</v>
      </c>
      <c r="I49" s="10">
        <f t="shared" si="0"/>
        <v>0.99360254406921944</v>
      </c>
    </row>
    <row r="50" spans="1:9" ht="27" customHeight="1" x14ac:dyDescent="0.25">
      <c r="A50" s="25" t="s">
        <v>113</v>
      </c>
      <c r="B50" s="25" t="s">
        <v>113</v>
      </c>
      <c r="C50" s="25" t="s">
        <v>113</v>
      </c>
      <c r="D50" s="25" t="s">
        <v>574</v>
      </c>
      <c r="E50" s="25" t="s">
        <v>303</v>
      </c>
      <c r="F50" s="25" t="s">
        <v>575</v>
      </c>
      <c r="G50" s="27">
        <v>77500</v>
      </c>
      <c r="H50" s="27">
        <v>17880</v>
      </c>
      <c r="I50" s="10">
        <f t="shared" si="0"/>
        <v>0.23070967741935483</v>
      </c>
    </row>
    <row r="51" spans="1:9" ht="27" customHeight="1" x14ac:dyDescent="0.25">
      <c r="A51" s="25"/>
      <c r="B51" s="25"/>
      <c r="C51" s="25" t="s">
        <v>576</v>
      </c>
      <c r="D51" s="25"/>
      <c r="E51" s="25"/>
      <c r="F51" s="25" t="s">
        <v>577</v>
      </c>
      <c r="G51" s="27">
        <v>9631467.5399999991</v>
      </c>
      <c r="H51" s="27">
        <v>9607362.4399999995</v>
      </c>
      <c r="I51" s="10">
        <f t="shared" si="0"/>
        <v>0.99749725575049808</v>
      </c>
    </row>
    <row r="52" spans="1:9" ht="27" customHeight="1" x14ac:dyDescent="0.25">
      <c r="A52" s="25" t="s">
        <v>113</v>
      </c>
      <c r="B52" s="25" t="s">
        <v>113</v>
      </c>
      <c r="C52" s="25" t="s">
        <v>113</v>
      </c>
      <c r="D52" s="25" t="s">
        <v>578</v>
      </c>
      <c r="E52" s="25" t="s">
        <v>303</v>
      </c>
      <c r="F52" s="25" t="s">
        <v>579</v>
      </c>
      <c r="G52" s="27">
        <v>1388219.14</v>
      </c>
      <c r="H52" s="27">
        <v>1369114.04</v>
      </c>
      <c r="I52" s="10">
        <f t="shared" si="0"/>
        <v>0.98623769155062946</v>
      </c>
    </row>
    <row r="53" spans="1:9" ht="14.25" customHeight="1" x14ac:dyDescent="0.25">
      <c r="A53" s="25" t="s">
        <v>113</v>
      </c>
      <c r="B53" s="25" t="s">
        <v>113</v>
      </c>
      <c r="C53" s="25" t="s">
        <v>113</v>
      </c>
      <c r="D53" s="25" t="s">
        <v>610</v>
      </c>
      <c r="E53" s="25" t="s">
        <v>303</v>
      </c>
      <c r="F53" s="25" t="s">
        <v>611</v>
      </c>
      <c r="G53" s="27">
        <v>5000</v>
      </c>
      <c r="H53" s="27">
        <v>0</v>
      </c>
      <c r="I53" s="10">
        <f t="shared" si="0"/>
        <v>0</v>
      </c>
    </row>
    <row r="54" spans="1:9" ht="27" customHeight="1" x14ac:dyDescent="0.25">
      <c r="A54" s="25" t="s">
        <v>113</v>
      </c>
      <c r="B54" s="25" t="s">
        <v>113</v>
      </c>
      <c r="C54" s="25" t="s">
        <v>113</v>
      </c>
      <c r="D54" s="25" t="s">
        <v>448</v>
      </c>
      <c r="E54" s="25" t="s">
        <v>303</v>
      </c>
      <c r="F54" s="25" t="s">
        <v>612</v>
      </c>
      <c r="G54" s="27">
        <v>8238248.4000000004</v>
      </c>
      <c r="H54" s="27">
        <v>8238248.4000000004</v>
      </c>
      <c r="I54" s="10">
        <f t="shared" si="0"/>
        <v>1</v>
      </c>
    </row>
    <row r="55" spans="1:9" ht="27" customHeight="1" x14ac:dyDescent="0.25">
      <c r="A55" s="7"/>
      <c r="B55" s="7" t="s">
        <v>337</v>
      </c>
      <c r="C55" s="7"/>
      <c r="D55" s="7"/>
      <c r="E55" s="7"/>
      <c r="F55" s="7" t="s">
        <v>301</v>
      </c>
      <c r="G55" s="29">
        <v>2287987</v>
      </c>
      <c r="H55" s="29">
        <v>2144889.83</v>
      </c>
      <c r="I55" s="10">
        <f t="shared" si="0"/>
        <v>0.93745717523744676</v>
      </c>
    </row>
    <row r="56" spans="1:9" ht="27" customHeight="1" x14ac:dyDescent="0.25">
      <c r="A56" s="25"/>
      <c r="B56" s="25"/>
      <c r="C56" s="25" t="s">
        <v>570</v>
      </c>
      <c r="D56" s="25"/>
      <c r="E56" s="25"/>
      <c r="F56" s="25" t="s">
        <v>571</v>
      </c>
      <c r="G56" s="27">
        <v>489300</v>
      </c>
      <c r="H56" s="27">
        <v>418738.06</v>
      </c>
      <c r="I56" s="10">
        <f t="shared" si="0"/>
        <v>0.85579002656856729</v>
      </c>
    </row>
    <row r="57" spans="1:9" ht="27" customHeight="1" x14ac:dyDescent="0.25">
      <c r="A57" s="25" t="s">
        <v>113</v>
      </c>
      <c r="B57" s="25" t="s">
        <v>113</v>
      </c>
      <c r="C57" s="25" t="s">
        <v>113</v>
      </c>
      <c r="D57" s="25" t="s">
        <v>586</v>
      </c>
      <c r="E57" s="25" t="s">
        <v>303</v>
      </c>
      <c r="F57" s="25" t="s">
        <v>587</v>
      </c>
      <c r="G57" s="27">
        <v>310000</v>
      </c>
      <c r="H57" s="27">
        <v>303586.83</v>
      </c>
      <c r="I57" s="10">
        <f t="shared" si="0"/>
        <v>0.97931235483870971</v>
      </c>
    </row>
    <row r="58" spans="1:9" ht="27" customHeight="1" x14ac:dyDescent="0.25">
      <c r="A58" s="25" t="s">
        <v>113</v>
      </c>
      <c r="B58" s="25" t="s">
        <v>113</v>
      </c>
      <c r="C58" s="25" t="s">
        <v>113</v>
      </c>
      <c r="D58" s="25" t="s">
        <v>600</v>
      </c>
      <c r="E58" s="25" t="s">
        <v>303</v>
      </c>
      <c r="F58" s="25" t="s">
        <v>601</v>
      </c>
      <c r="G58" s="27">
        <v>48800</v>
      </c>
      <c r="H58" s="27">
        <v>15493.36</v>
      </c>
      <c r="I58" s="10">
        <f t="shared" si="0"/>
        <v>0.31748688524590163</v>
      </c>
    </row>
    <row r="59" spans="1:9" ht="14.25" customHeight="1" x14ac:dyDescent="0.25">
      <c r="A59" s="25" t="s">
        <v>113</v>
      </c>
      <c r="B59" s="25" t="s">
        <v>113</v>
      </c>
      <c r="C59" s="25" t="s">
        <v>113</v>
      </c>
      <c r="D59" s="25" t="s">
        <v>588</v>
      </c>
      <c r="E59" s="25" t="s">
        <v>303</v>
      </c>
      <c r="F59" s="25" t="s">
        <v>589</v>
      </c>
      <c r="G59" s="27">
        <v>2000</v>
      </c>
      <c r="H59" s="27">
        <v>0</v>
      </c>
      <c r="I59" s="10">
        <f t="shared" si="0"/>
        <v>0</v>
      </c>
    </row>
    <row r="60" spans="1:9" ht="14.25" customHeight="1" x14ac:dyDescent="0.25">
      <c r="A60" s="25" t="s">
        <v>113</v>
      </c>
      <c r="B60" s="25" t="s">
        <v>113</v>
      </c>
      <c r="C60" s="25" t="s">
        <v>113</v>
      </c>
      <c r="D60" s="25" t="s">
        <v>613</v>
      </c>
      <c r="E60" s="25" t="s">
        <v>303</v>
      </c>
      <c r="F60" s="25" t="s">
        <v>614</v>
      </c>
      <c r="G60" s="27">
        <v>500</v>
      </c>
      <c r="H60" s="27">
        <v>0</v>
      </c>
      <c r="I60" s="10">
        <f t="shared" si="0"/>
        <v>0</v>
      </c>
    </row>
    <row r="61" spans="1:9" ht="27" customHeight="1" x14ac:dyDescent="0.25">
      <c r="A61" s="25" t="s">
        <v>113</v>
      </c>
      <c r="B61" s="25" t="s">
        <v>113</v>
      </c>
      <c r="C61" s="25" t="s">
        <v>113</v>
      </c>
      <c r="D61" s="25" t="s">
        <v>574</v>
      </c>
      <c r="E61" s="25" t="s">
        <v>303</v>
      </c>
      <c r="F61" s="25" t="s">
        <v>575</v>
      </c>
      <c r="G61" s="27">
        <v>60000</v>
      </c>
      <c r="H61" s="27">
        <v>50575.7</v>
      </c>
      <c r="I61" s="10">
        <f t="shared" si="0"/>
        <v>0.84292833333333328</v>
      </c>
    </row>
    <row r="62" spans="1:9" ht="14.25" customHeight="1" x14ac:dyDescent="0.25">
      <c r="A62" s="25" t="s">
        <v>113</v>
      </c>
      <c r="B62" s="25" t="s">
        <v>113</v>
      </c>
      <c r="C62" s="25" t="s">
        <v>113</v>
      </c>
      <c r="D62" s="25" t="s">
        <v>602</v>
      </c>
      <c r="E62" s="25" t="s">
        <v>303</v>
      </c>
      <c r="F62" s="25" t="s">
        <v>603</v>
      </c>
      <c r="G62" s="27">
        <v>1000</v>
      </c>
      <c r="H62" s="27">
        <v>735.04</v>
      </c>
      <c r="I62" s="10">
        <f t="shared" si="0"/>
        <v>0.73503999999999992</v>
      </c>
    </row>
    <row r="63" spans="1:9" ht="27" customHeight="1" x14ac:dyDescent="0.25">
      <c r="A63" s="25" t="s">
        <v>113</v>
      </c>
      <c r="B63" s="25" t="s">
        <v>113</v>
      </c>
      <c r="C63" s="25" t="s">
        <v>113</v>
      </c>
      <c r="D63" s="25" t="s">
        <v>608</v>
      </c>
      <c r="E63" s="25" t="s">
        <v>303</v>
      </c>
      <c r="F63" s="25" t="s">
        <v>609</v>
      </c>
      <c r="G63" s="27">
        <v>8500</v>
      </c>
      <c r="H63" s="27">
        <v>7875.52</v>
      </c>
      <c r="I63" s="10">
        <f t="shared" si="0"/>
        <v>0.92653176470588239</v>
      </c>
    </row>
    <row r="64" spans="1:9" ht="27" customHeight="1" x14ac:dyDescent="0.25">
      <c r="A64" s="25" t="s">
        <v>113</v>
      </c>
      <c r="B64" s="25" t="s">
        <v>113</v>
      </c>
      <c r="C64" s="25" t="s">
        <v>113</v>
      </c>
      <c r="D64" s="25" t="s">
        <v>590</v>
      </c>
      <c r="E64" s="25" t="s">
        <v>303</v>
      </c>
      <c r="F64" s="25" t="s">
        <v>591</v>
      </c>
      <c r="G64" s="27">
        <v>15000</v>
      </c>
      <c r="H64" s="27">
        <v>11066.03</v>
      </c>
      <c r="I64" s="10">
        <f t="shared" si="0"/>
        <v>0.73773533333333341</v>
      </c>
    </row>
    <row r="65" spans="1:9" ht="27" customHeight="1" x14ac:dyDescent="0.25">
      <c r="A65" s="25" t="s">
        <v>113</v>
      </c>
      <c r="B65" s="25" t="s">
        <v>113</v>
      </c>
      <c r="C65" s="25" t="s">
        <v>113</v>
      </c>
      <c r="D65" s="25" t="s">
        <v>615</v>
      </c>
      <c r="E65" s="25" t="s">
        <v>303</v>
      </c>
      <c r="F65" s="25" t="s">
        <v>616</v>
      </c>
      <c r="G65" s="27">
        <v>25500</v>
      </c>
      <c r="H65" s="27">
        <v>24018.58</v>
      </c>
      <c r="I65" s="10">
        <f t="shared" si="0"/>
        <v>0.94190509803921574</v>
      </c>
    </row>
    <row r="66" spans="1:9" ht="27" customHeight="1" x14ac:dyDescent="0.25">
      <c r="A66" s="25" t="s">
        <v>113</v>
      </c>
      <c r="B66" s="25" t="s">
        <v>113</v>
      </c>
      <c r="C66" s="25" t="s">
        <v>113</v>
      </c>
      <c r="D66" s="25" t="s">
        <v>617</v>
      </c>
      <c r="E66" s="25" t="s">
        <v>303</v>
      </c>
      <c r="F66" s="25" t="s">
        <v>618</v>
      </c>
      <c r="G66" s="27">
        <v>7000</v>
      </c>
      <c r="H66" s="27">
        <v>5387</v>
      </c>
      <c r="I66" s="10">
        <f t="shared" ref="I66:I129" si="1">IF($G66=0,0,$H66/$G66)</f>
        <v>0.76957142857142857</v>
      </c>
    </row>
    <row r="67" spans="1:9" ht="14.25" customHeight="1" x14ac:dyDescent="0.25">
      <c r="A67" s="25" t="s">
        <v>113</v>
      </c>
      <c r="B67" s="25" t="s">
        <v>113</v>
      </c>
      <c r="C67" s="25" t="s">
        <v>113</v>
      </c>
      <c r="D67" s="25" t="s">
        <v>619</v>
      </c>
      <c r="E67" s="25" t="s">
        <v>303</v>
      </c>
      <c r="F67" s="25" t="s">
        <v>620</v>
      </c>
      <c r="G67" s="27">
        <v>10000</v>
      </c>
      <c r="H67" s="27">
        <v>0</v>
      </c>
      <c r="I67" s="10">
        <f t="shared" si="1"/>
        <v>0</v>
      </c>
    </row>
    <row r="68" spans="1:9" ht="14.25" customHeight="1" x14ac:dyDescent="0.25">
      <c r="A68" s="25" t="s">
        <v>113</v>
      </c>
      <c r="B68" s="25" t="s">
        <v>113</v>
      </c>
      <c r="C68" s="25" t="s">
        <v>113</v>
      </c>
      <c r="D68" s="25" t="s">
        <v>621</v>
      </c>
      <c r="E68" s="25" t="s">
        <v>303</v>
      </c>
      <c r="F68" s="25" t="s">
        <v>622</v>
      </c>
      <c r="G68" s="27">
        <v>1000</v>
      </c>
      <c r="H68" s="27">
        <v>0</v>
      </c>
      <c r="I68" s="10">
        <f t="shared" si="1"/>
        <v>0</v>
      </c>
    </row>
    <row r="69" spans="1:9" ht="14.25" customHeight="1" x14ac:dyDescent="0.25">
      <c r="A69" s="25"/>
      <c r="B69" s="25"/>
      <c r="C69" s="25" t="s">
        <v>623</v>
      </c>
      <c r="D69" s="25"/>
      <c r="E69" s="25"/>
      <c r="F69" s="25" t="s">
        <v>624</v>
      </c>
      <c r="G69" s="27">
        <v>12000</v>
      </c>
      <c r="H69" s="27">
        <v>9627.15</v>
      </c>
      <c r="I69" s="10">
        <f t="shared" si="1"/>
        <v>0.80226249999999999</v>
      </c>
    </row>
    <row r="70" spans="1:9" ht="14.25" customHeight="1" x14ac:dyDescent="0.25">
      <c r="A70" s="25" t="s">
        <v>113</v>
      </c>
      <c r="B70" s="25" t="s">
        <v>113</v>
      </c>
      <c r="C70" s="25" t="s">
        <v>113</v>
      </c>
      <c r="D70" s="25" t="s">
        <v>625</v>
      </c>
      <c r="E70" s="25" t="s">
        <v>303</v>
      </c>
      <c r="F70" s="25" t="s">
        <v>626</v>
      </c>
      <c r="G70" s="27">
        <v>12000</v>
      </c>
      <c r="H70" s="27">
        <v>9627.15</v>
      </c>
      <c r="I70" s="10">
        <f t="shared" si="1"/>
        <v>0.80226249999999999</v>
      </c>
    </row>
    <row r="71" spans="1:9" ht="27" customHeight="1" x14ac:dyDescent="0.25">
      <c r="A71" s="25"/>
      <c r="B71" s="25"/>
      <c r="C71" s="25" t="s">
        <v>592</v>
      </c>
      <c r="D71" s="25"/>
      <c r="E71" s="25"/>
      <c r="F71" s="25" t="s">
        <v>593</v>
      </c>
      <c r="G71" s="27">
        <v>900800</v>
      </c>
      <c r="H71" s="27">
        <v>833384.62</v>
      </c>
      <c r="I71" s="10">
        <f t="shared" si="1"/>
        <v>0.92516054618117227</v>
      </c>
    </row>
    <row r="72" spans="1:9" ht="27" customHeight="1" x14ac:dyDescent="0.25">
      <c r="A72" s="25" t="s">
        <v>113</v>
      </c>
      <c r="B72" s="25" t="s">
        <v>113</v>
      </c>
      <c r="C72" s="25" t="s">
        <v>113</v>
      </c>
      <c r="D72" s="25" t="s">
        <v>594</v>
      </c>
      <c r="E72" s="25" t="s">
        <v>303</v>
      </c>
      <c r="F72" s="25" t="s">
        <v>595</v>
      </c>
      <c r="G72" s="27">
        <v>705000</v>
      </c>
      <c r="H72" s="27">
        <v>662042.73</v>
      </c>
      <c r="I72" s="10">
        <f t="shared" si="1"/>
        <v>0.93906770212765955</v>
      </c>
    </row>
    <row r="73" spans="1:9" ht="14.25" customHeight="1" x14ac:dyDescent="0.25">
      <c r="A73" s="25" t="s">
        <v>113</v>
      </c>
      <c r="B73" s="25" t="s">
        <v>113</v>
      </c>
      <c r="C73" s="25" t="s">
        <v>113</v>
      </c>
      <c r="D73" s="25" t="s">
        <v>627</v>
      </c>
      <c r="E73" s="25" t="s">
        <v>303</v>
      </c>
      <c r="F73" s="25" t="s">
        <v>628</v>
      </c>
      <c r="G73" s="27">
        <v>42000</v>
      </c>
      <c r="H73" s="27">
        <v>41885.550000000003</v>
      </c>
      <c r="I73" s="10">
        <f t="shared" si="1"/>
        <v>0.99727500000000002</v>
      </c>
    </row>
    <row r="74" spans="1:9" ht="27" customHeight="1" x14ac:dyDescent="0.25">
      <c r="A74" s="25" t="s">
        <v>113</v>
      </c>
      <c r="B74" s="25" t="s">
        <v>113</v>
      </c>
      <c r="C74" s="25" t="s">
        <v>113</v>
      </c>
      <c r="D74" s="25" t="s">
        <v>596</v>
      </c>
      <c r="E74" s="25" t="s">
        <v>303</v>
      </c>
      <c r="F74" s="25" t="s">
        <v>597</v>
      </c>
      <c r="G74" s="27">
        <v>130000</v>
      </c>
      <c r="H74" s="27">
        <v>110815.79</v>
      </c>
      <c r="I74" s="10">
        <f t="shared" si="1"/>
        <v>0.85242915384615381</v>
      </c>
    </row>
    <row r="75" spans="1:9" ht="27" customHeight="1" x14ac:dyDescent="0.25">
      <c r="A75" s="25" t="s">
        <v>113</v>
      </c>
      <c r="B75" s="25" t="s">
        <v>113</v>
      </c>
      <c r="C75" s="25" t="s">
        <v>113</v>
      </c>
      <c r="D75" s="25" t="s">
        <v>598</v>
      </c>
      <c r="E75" s="25" t="s">
        <v>303</v>
      </c>
      <c r="F75" s="25" t="s">
        <v>599</v>
      </c>
      <c r="G75" s="27">
        <v>19000</v>
      </c>
      <c r="H75" s="27">
        <v>13912.93</v>
      </c>
      <c r="I75" s="10">
        <f t="shared" si="1"/>
        <v>0.73225947368421052</v>
      </c>
    </row>
    <row r="76" spans="1:9" ht="27" customHeight="1" x14ac:dyDescent="0.25">
      <c r="A76" s="25" t="s">
        <v>113</v>
      </c>
      <c r="B76" s="25" t="s">
        <v>113</v>
      </c>
      <c r="C76" s="25" t="s">
        <v>113</v>
      </c>
      <c r="D76" s="25" t="s">
        <v>629</v>
      </c>
      <c r="E76" s="25" t="s">
        <v>303</v>
      </c>
      <c r="F76" s="25" t="s">
        <v>630</v>
      </c>
      <c r="G76" s="27">
        <v>4800</v>
      </c>
      <c r="H76" s="27">
        <v>4727.62</v>
      </c>
      <c r="I76" s="10">
        <f t="shared" si="1"/>
        <v>0.98492083333333336</v>
      </c>
    </row>
    <row r="77" spans="1:9" ht="27" customHeight="1" x14ac:dyDescent="0.25">
      <c r="A77" s="25"/>
      <c r="B77" s="25"/>
      <c r="C77" s="25" t="s">
        <v>576</v>
      </c>
      <c r="D77" s="25"/>
      <c r="E77" s="25"/>
      <c r="F77" s="25" t="s">
        <v>577</v>
      </c>
      <c r="G77" s="27">
        <v>885887</v>
      </c>
      <c r="H77" s="27">
        <v>883140</v>
      </c>
      <c r="I77" s="10">
        <f t="shared" si="1"/>
        <v>0.99689915305225163</v>
      </c>
    </row>
    <row r="78" spans="1:9" ht="27" customHeight="1" x14ac:dyDescent="0.25">
      <c r="A78" s="25" t="s">
        <v>113</v>
      </c>
      <c r="B78" s="25" t="s">
        <v>113</v>
      </c>
      <c r="C78" s="25" t="s">
        <v>113</v>
      </c>
      <c r="D78" s="25" t="s">
        <v>610</v>
      </c>
      <c r="E78" s="25" t="s">
        <v>303</v>
      </c>
      <c r="F78" s="25" t="s">
        <v>611</v>
      </c>
      <c r="G78" s="27">
        <v>885887</v>
      </c>
      <c r="H78" s="27">
        <v>883140</v>
      </c>
      <c r="I78" s="10">
        <f t="shared" si="1"/>
        <v>0.99689915305225163</v>
      </c>
    </row>
    <row r="79" spans="1:9" ht="27" customHeight="1" x14ac:dyDescent="0.25">
      <c r="A79" s="3" t="s">
        <v>340</v>
      </c>
      <c r="B79" s="3"/>
      <c r="C79" s="3"/>
      <c r="D79" s="3"/>
      <c r="E79" s="3"/>
      <c r="F79" s="3" t="s">
        <v>341</v>
      </c>
      <c r="G79" s="23">
        <v>719327.19</v>
      </c>
      <c r="H79" s="23">
        <v>519443.3</v>
      </c>
      <c r="I79" s="5">
        <f t="shared" si="1"/>
        <v>0.72212382240131923</v>
      </c>
    </row>
    <row r="80" spans="1:9" ht="27" customHeight="1" x14ac:dyDescent="0.25">
      <c r="A80" s="7"/>
      <c r="B80" s="7" t="s">
        <v>342</v>
      </c>
      <c r="C80" s="7"/>
      <c r="D80" s="7"/>
      <c r="E80" s="7"/>
      <c r="F80" s="7" t="s">
        <v>343</v>
      </c>
      <c r="G80" s="29">
        <v>349027.19</v>
      </c>
      <c r="H80" s="29">
        <v>199240.4</v>
      </c>
      <c r="I80" s="10">
        <f t="shared" si="1"/>
        <v>0.57084492471775616</v>
      </c>
    </row>
    <row r="81" spans="1:9" ht="27" customHeight="1" x14ac:dyDescent="0.25">
      <c r="A81" s="25"/>
      <c r="B81" s="25"/>
      <c r="C81" s="25" t="s">
        <v>570</v>
      </c>
      <c r="D81" s="25"/>
      <c r="E81" s="25"/>
      <c r="F81" s="25" t="s">
        <v>571</v>
      </c>
      <c r="G81" s="27">
        <v>326796</v>
      </c>
      <c r="H81" s="27">
        <v>181478.39999999999</v>
      </c>
      <c r="I81" s="10">
        <f t="shared" si="1"/>
        <v>0.5553262585833364</v>
      </c>
    </row>
    <row r="82" spans="1:9" ht="27" customHeight="1" x14ac:dyDescent="0.25">
      <c r="A82" s="25" t="s">
        <v>113</v>
      </c>
      <c r="B82" s="25" t="s">
        <v>113</v>
      </c>
      <c r="C82" s="25" t="s">
        <v>113</v>
      </c>
      <c r="D82" s="25" t="s">
        <v>586</v>
      </c>
      <c r="E82" s="25" t="s">
        <v>303</v>
      </c>
      <c r="F82" s="25" t="s">
        <v>587</v>
      </c>
      <c r="G82" s="27">
        <v>95500</v>
      </c>
      <c r="H82" s="27">
        <v>78377.63</v>
      </c>
      <c r="I82" s="10">
        <f t="shared" si="1"/>
        <v>0.82070816753926712</v>
      </c>
    </row>
    <row r="83" spans="1:9" ht="27" customHeight="1" x14ac:dyDescent="0.25">
      <c r="A83" s="25" t="s">
        <v>113</v>
      </c>
      <c r="B83" s="25" t="s">
        <v>113</v>
      </c>
      <c r="C83" s="25" t="s">
        <v>113</v>
      </c>
      <c r="D83" s="25" t="s">
        <v>600</v>
      </c>
      <c r="E83" s="25" t="s">
        <v>303</v>
      </c>
      <c r="F83" s="25" t="s">
        <v>601</v>
      </c>
      <c r="G83" s="27">
        <v>4300</v>
      </c>
      <c r="H83" s="27">
        <v>3884.22</v>
      </c>
      <c r="I83" s="10">
        <f t="shared" si="1"/>
        <v>0.90330697674418603</v>
      </c>
    </row>
    <row r="84" spans="1:9" ht="14.25" customHeight="1" x14ac:dyDescent="0.25">
      <c r="A84" s="25" t="s">
        <v>113</v>
      </c>
      <c r="B84" s="25" t="s">
        <v>113</v>
      </c>
      <c r="C84" s="25" t="s">
        <v>113</v>
      </c>
      <c r="D84" s="25" t="s">
        <v>588</v>
      </c>
      <c r="E84" s="25" t="s">
        <v>303</v>
      </c>
      <c r="F84" s="25" t="s">
        <v>589</v>
      </c>
      <c r="G84" s="27">
        <v>24000</v>
      </c>
      <c r="H84" s="27">
        <v>0</v>
      </c>
      <c r="I84" s="10">
        <f t="shared" si="1"/>
        <v>0</v>
      </c>
    </row>
    <row r="85" spans="1:9" ht="27" customHeight="1" x14ac:dyDescent="0.25">
      <c r="A85" s="25" t="s">
        <v>113</v>
      </c>
      <c r="B85" s="25" t="s">
        <v>113</v>
      </c>
      <c r="C85" s="25" t="s">
        <v>113</v>
      </c>
      <c r="D85" s="25" t="s">
        <v>574</v>
      </c>
      <c r="E85" s="25" t="s">
        <v>303</v>
      </c>
      <c r="F85" s="25" t="s">
        <v>575</v>
      </c>
      <c r="G85" s="27">
        <v>202996</v>
      </c>
      <c r="H85" s="27">
        <v>99216.55</v>
      </c>
      <c r="I85" s="10">
        <f t="shared" si="1"/>
        <v>0.48876110859327276</v>
      </c>
    </row>
    <row r="86" spans="1:9" ht="27" customHeight="1" x14ac:dyDescent="0.25">
      <c r="A86" s="25"/>
      <c r="B86" s="25"/>
      <c r="C86" s="25" t="s">
        <v>592</v>
      </c>
      <c r="D86" s="25"/>
      <c r="E86" s="25"/>
      <c r="F86" s="25" t="s">
        <v>593</v>
      </c>
      <c r="G86" s="27">
        <v>22231.19</v>
      </c>
      <c r="H86" s="27">
        <v>17762</v>
      </c>
      <c r="I86" s="10">
        <f t="shared" si="1"/>
        <v>0.79896757663444917</v>
      </c>
    </row>
    <row r="87" spans="1:9" ht="27" customHeight="1" x14ac:dyDescent="0.25">
      <c r="A87" s="25" t="s">
        <v>113</v>
      </c>
      <c r="B87" s="25" t="s">
        <v>113</v>
      </c>
      <c r="C87" s="25" t="s">
        <v>113</v>
      </c>
      <c r="D87" s="25" t="s">
        <v>629</v>
      </c>
      <c r="E87" s="25" t="s">
        <v>303</v>
      </c>
      <c r="F87" s="25" t="s">
        <v>630</v>
      </c>
      <c r="G87" s="27">
        <v>22231.19</v>
      </c>
      <c r="H87" s="27">
        <v>17762</v>
      </c>
      <c r="I87" s="10">
        <f t="shared" si="1"/>
        <v>0.79896757663444917</v>
      </c>
    </row>
    <row r="88" spans="1:9" ht="27" customHeight="1" x14ac:dyDescent="0.25">
      <c r="A88" s="7"/>
      <c r="B88" s="7" t="s">
        <v>354</v>
      </c>
      <c r="C88" s="7"/>
      <c r="D88" s="7"/>
      <c r="E88" s="7"/>
      <c r="F88" s="7" t="s">
        <v>301</v>
      </c>
      <c r="G88" s="29">
        <v>370300</v>
      </c>
      <c r="H88" s="29">
        <v>320202.90000000002</v>
      </c>
      <c r="I88" s="10">
        <f t="shared" si="1"/>
        <v>0.86471212530380781</v>
      </c>
    </row>
    <row r="89" spans="1:9" ht="27" customHeight="1" x14ac:dyDescent="0.25">
      <c r="A89" s="25"/>
      <c r="B89" s="25"/>
      <c r="C89" s="25" t="s">
        <v>570</v>
      </c>
      <c r="D89" s="25"/>
      <c r="E89" s="25"/>
      <c r="F89" s="25" t="s">
        <v>571</v>
      </c>
      <c r="G89" s="27">
        <v>96300</v>
      </c>
      <c r="H89" s="27">
        <v>55663.43</v>
      </c>
      <c r="I89" s="10">
        <f t="shared" si="1"/>
        <v>0.57802107995846319</v>
      </c>
    </row>
    <row r="90" spans="1:9" ht="14.25" customHeight="1" x14ac:dyDescent="0.25">
      <c r="A90" s="25" t="s">
        <v>113</v>
      </c>
      <c r="B90" s="25" t="s">
        <v>113</v>
      </c>
      <c r="C90" s="25" t="s">
        <v>113</v>
      </c>
      <c r="D90" s="25" t="s">
        <v>586</v>
      </c>
      <c r="E90" s="25" t="s">
        <v>303</v>
      </c>
      <c r="F90" s="25" t="s">
        <v>587</v>
      </c>
      <c r="G90" s="27">
        <v>4000</v>
      </c>
      <c r="H90" s="27">
        <v>325.27</v>
      </c>
      <c r="I90" s="10">
        <f t="shared" si="1"/>
        <v>8.1317500000000001E-2</v>
      </c>
    </row>
    <row r="91" spans="1:9" ht="27" customHeight="1" x14ac:dyDescent="0.25">
      <c r="A91" s="25" t="s">
        <v>113</v>
      </c>
      <c r="B91" s="25" t="s">
        <v>113</v>
      </c>
      <c r="C91" s="25" t="s">
        <v>113</v>
      </c>
      <c r="D91" s="25" t="s">
        <v>600</v>
      </c>
      <c r="E91" s="25" t="s">
        <v>303</v>
      </c>
      <c r="F91" s="25" t="s">
        <v>601</v>
      </c>
      <c r="G91" s="27">
        <v>35000</v>
      </c>
      <c r="H91" s="27">
        <v>11793.66</v>
      </c>
      <c r="I91" s="10">
        <f t="shared" si="1"/>
        <v>0.33696171428571431</v>
      </c>
    </row>
    <row r="92" spans="1:9" ht="14.25" customHeight="1" x14ac:dyDescent="0.25">
      <c r="A92" s="25" t="s">
        <v>113</v>
      </c>
      <c r="B92" s="25" t="s">
        <v>113</v>
      </c>
      <c r="C92" s="25" t="s">
        <v>113</v>
      </c>
      <c r="D92" s="25" t="s">
        <v>588</v>
      </c>
      <c r="E92" s="25" t="s">
        <v>303</v>
      </c>
      <c r="F92" s="25" t="s">
        <v>589</v>
      </c>
      <c r="G92" s="27">
        <v>4000</v>
      </c>
      <c r="H92" s="27">
        <v>0</v>
      </c>
      <c r="I92" s="10">
        <f t="shared" si="1"/>
        <v>0</v>
      </c>
    </row>
    <row r="93" spans="1:9" ht="14.25" customHeight="1" x14ac:dyDescent="0.25">
      <c r="A93" s="25" t="s">
        <v>113</v>
      </c>
      <c r="B93" s="25" t="s">
        <v>113</v>
      </c>
      <c r="C93" s="25" t="s">
        <v>113</v>
      </c>
      <c r="D93" s="25" t="s">
        <v>613</v>
      </c>
      <c r="E93" s="25" t="s">
        <v>303</v>
      </c>
      <c r="F93" s="25" t="s">
        <v>614</v>
      </c>
      <c r="G93" s="27">
        <v>500</v>
      </c>
      <c r="H93" s="27">
        <v>0</v>
      </c>
      <c r="I93" s="10">
        <f t="shared" si="1"/>
        <v>0</v>
      </c>
    </row>
    <row r="94" spans="1:9" ht="14.25" customHeight="1" x14ac:dyDescent="0.25">
      <c r="A94" s="25" t="s">
        <v>113</v>
      </c>
      <c r="B94" s="25" t="s">
        <v>113</v>
      </c>
      <c r="C94" s="25" t="s">
        <v>113</v>
      </c>
      <c r="D94" s="25" t="s">
        <v>574</v>
      </c>
      <c r="E94" s="25" t="s">
        <v>303</v>
      </c>
      <c r="F94" s="25" t="s">
        <v>575</v>
      </c>
      <c r="G94" s="27">
        <v>35000</v>
      </c>
      <c r="H94" s="27">
        <v>29410.080000000002</v>
      </c>
      <c r="I94" s="10">
        <f t="shared" si="1"/>
        <v>0.84028800000000003</v>
      </c>
    </row>
    <row r="95" spans="1:9" ht="14.25" customHeight="1" x14ac:dyDescent="0.25">
      <c r="A95" s="25" t="s">
        <v>113</v>
      </c>
      <c r="B95" s="25" t="s">
        <v>113</v>
      </c>
      <c r="C95" s="25" t="s">
        <v>113</v>
      </c>
      <c r="D95" s="25" t="s">
        <v>590</v>
      </c>
      <c r="E95" s="25" t="s">
        <v>303</v>
      </c>
      <c r="F95" s="25" t="s">
        <v>591</v>
      </c>
      <c r="G95" s="27">
        <v>2500</v>
      </c>
      <c r="H95" s="27">
        <v>321</v>
      </c>
      <c r="I95" s="10">
        <f t="shared" si="1"/>
        <v>0.12839999999999999</v>
      </c>
    </row>
    <row r="96" spans="1:9" ht="27" customHeight="1" x14ac:dyDescent="0.25">
      <c r="A96" s="25" t="s">
        <v>113</v>
      </c>
      <c r="B96" s="25" t="s">
        <v>113</v>
      </c>
      <c r="C96" s="25" t="s">
        <v>113</v>
      </c>
      <c r="D96" s="25" t="s">
        <v>615</v>
      </c>
      <c r="E96" s="25" t="s">
        <v>303</v>
      </c>
      <c r="F96" s="25" t="s">
        <v>616</v>
      </c>
      <c r="G96" s="27">
        <v>7300</v>
      </c>
      <c r="H96" s="27">
        <v>7251.42</v>
      </c>
      <c r="I96" s="10">
        <f t="shared" si="1"/>
        <v>0.99334520547945204</v>
      </c>
    </row>
    <row r="97" spans="1:9" ht="27" customHeight="1" x14ac:dyDescent="0.25">
      <c r="A97" s="25" t="s">
        <v>113</v>
      </c>
      <c r="B97" s="25" t="s">
        <v>113</v>
      </c>
      <c r="C97" s="25" t="s">
        <v>113</v>
      </c>
      <c r="D97" s="25" t="s">
        <v>631</v>
      </c>
      <c r="E97" s="25" t="s">
        <v>303</v>
      </c>
      <c r="F97" s="25" t="s">
        <v>632</v>
      </c>
      <c r="G97" s="27">
        <v>7500</v>
      </c>
      <c r="H97" s="27">
        <v>6562</v>
      </c>
      <c r="I97" s="10">
        <f t="shared" si="1"/>
        <v>0.87493333333333334</v>
      </c>
    </row>
    <row r="98" spans="1:9" ht="14.25" customHeight="1" x14ac:dyDescent="0.25">
      <c r="A98" s="25" t="s">
        <v>113</v>
      </c>
      <c r="B98" s="25" t="s">
        <v>113</v>
      </c>
      <c r="C98" s="25" t="s">
        <v>113</v>
      </c>
      <c r="D98" s="25" t="s">
        <v>621</v>
      </c>
      <c r="E98" s="25" t="s">
        <v>303</v>
      </c>
      <c r="F98" s="25" t="s">
        <v>622</v>
      </c>
      <c r="G98" s="27">
        <v>500</v>
      </c>
      <c r="H98" s="27">
        <v>0</v>
      </c>
      <c r="I98" s="10">
        <f t="shared" si="1"/>
        <v>0</v>
      </c>
    </row>
    <row r="99" spans="1:9" ht="27" customHeight="1" x14ac:dyDescent="0.25">
      <c r="A99" s="25"/>
      <c r="B99" s="25"/>
      <c r="C99" s="25" t="s">
        <v>623</v>
      </c>
      <c r="D99" s="25"/>
      <c r="E99" s="25"/>
      <c r="F99" s="25" t="s">
        <v>624</v>
      </c>
      <c r="G99" s="27">
        <v>6000</v>
      </c>
      <c r="H99" s="27">
        <v>3278.12</v>
      </c>
      <c r="I99" s="10">
        <f t="shared" si="1"/>
        <v>0.54635333333333336</v>
      </c>
    </row>
    <row r="100" spans="1:9" ht="27" customHeight="1" x14ac:dyDescent="0.25">
      <c r="A100" s="25" t="s">
        <v>113</v>
      </c>
      <c r="B100" s="25" t="s">
        <v>113</v>
      </c>
      <c r="C100" s="25" t="s">
        <v>113</v>
      </c>
      <c r="D100" s="25" t="s">
        <v>625</v>
      </c>
      <c r="E100" s="25" t="s">
        <v>303</v>
      </c>
      <c r="F100" s="25" t="s">
        <v>626</v>
      </c>
      <c r="G100" s="27">
        <v>6000</v>
      </c>
      <c r="H100" s="27">
        <v>3278.12</v>
      </c>
      <c r="I100" s="10">
        <f t="shared" si="1"/>
        <v>0.54635333333333336</v>
      </c>
    </row>
    <row r="101" spans="1:9" ht="27" customHeight="1" x14ac:dyDescent="0.25">
      <c r="A101" s="25"/>
      <c r="B101" s="25"/>
      <c r="C101" s="25" t="s">
        <v>592</v>
      </c>
      <c r="D101" s="25"/>
      <c r="E101" s="25"/>
      <c r="F101" s="25" t="s">
        <v>593</v>
      </c>
      <c r="G101" s="27">
        <v>268000</v>
      </c>
      <c r="H101" s="27">
        <v>261261.35</v>
      </c>
      <c r="I101" s="10">
        <f t="shared" si="1"/>
        <v>0.97485578358208957</v>
      </c>
    </row>
    <row r="102" spans="1:9" ht="27" customHeight="1" x14ac:dyDescent="0.25">
      <c r="A102" s="25" t="s">
        <v>113</v>
      </c>
      <c r="B102" s="25" t="s">
        <v>113</v>
      </c>
      <c r="C102" s="25" t="s">
        <v>113</v>
      </c>
      <c r="D102" s="25" t="s">
        <v>594</v>
      </c>
      <c r="E102" s="25" t="s">
        <v>303</v>
      </c>
      <c r="F102" s="25" t="s">
        <v>595</v>
      </c>
      <c r="G102" s="27">
        <v>207500</v>
      </c>
      <c r="H102" s="27">
        <v>206996.92</v>
      </c>
      <c r="I102" s="10">
        <f t="shared" si="1"/>
        <v>0.99757551807228917</v>
      </c>
    </row>
    <row r="103" spans="1:9" ht="27" customHeight="1" x14ac:dyDescent="0.25">
      <c r="A103" s="25" t="s">
        <v>113</v>
      </c>
      <c r="B103" s="25" t="s">
        <v>113</v>
      </c>
      <c r="C103" s="25" t="s">
        <v>113</v>
      </c>
      <c r="D103" s="25" t="s">
        <v>627</v>
      </c>
      <c r="E103" s="25" t="s">
        <v>303</v>
      </c>
      <c r="F103" s="25" t="s">
        <v>628</v>
      </c>
      <c r="G103" s="27">
        <v>14500</v>
      </c>
      <c r="H103" s="27">
        <v>14128.79</v>
      </c>
      <c r="I103" s="10">
        <f t="shared" si="1"/>
        <v>0.97439931034482763</v>
      </c>
    </row>
    <row r="104" spans="1:9" ht="27" customHeight="1" x14ac:dyDescent="0.25">
      <c r="A104" s="25" t="s">
        <v>113</v>
      </c>
      <c r="B104" s="25" t="s">
        <v>113</v>
      </c>
      <c r="C104" s="25" t="s">
        <v>113</v>
      </c>
      <c r="D104" s="25" t="s">
        <v>596</v>
      </c>
      <c r="E104" s="25" t="s">
        <v>303</v>
      </c>
      <c r="F104" s="25" t="s">
        <v>597</v>
      </c>
      <c r="G104" s="27">
        <v>40500</v>
      </c>
      <c r="H104" s="27">
        <v>38287.5</v>
      </c>
      <c r="I104" s="10">
        <f t="shared" si="1"/>
        <v>0.94537037037037042</v>
      </c>
    </row>
    <row r="105" spans="1:9" ht="27" customHeight="1" x14ac:dyDescent="0.25">
      <c r="A105" s="25" t="s">
        <v>113</v>
      </c>
      <c r="B105" s="25" t="s">
        <v>113</v>
      </c>
      <c r="C105" s="25" t="s">
        <v>113</v>
      </c>
      <c r="D105" s="25" t="s">
        <v>598</v>
      </c>
      <c r="E105" s="25" t="s">
        <v>303</v>
      </c>
      <c r="F105" s="25" t="s">
        <v>599</v>
      </c>
      <c r="G105" s="27">
        <v>5500</v>
      </c>
      <c r="H105" s="27">
        <v>1848.14</v>
      </c>
      <c r="I105" s="10">
        <f t="shared" si="1"/>
        <v>0.33602545454545457</v>
      </c>
    </row>
    <row r="106" spans="1:9" ht="27" customHeight="1" x14ac:dyDescent="0.25">
      <c r="A106" s="3" t="s">
        <v>633</v>
      </c>
      <c r="B106" s="3"/>
      <c r="C106" s="3"/>
      <c r="D106" s="3"/>
      <c r="E106" s="3"/>
      <c r="F106" s="3" t="s">
        <v>634</v>
      </c>
      <c r="G106" s="23">
        <v>71500</v>
      </c>
      <c r="H106" s="23">
        <v>57164.78</v>
      </c>
      <c r="I106" s="5">
        <f t="shared" si="1"/>
        <v>0.79950741258741254</v>
      </c>
    </row>
    <row r="107" spans="1:9" ht="27" customHeight="1" x14ac:dyDescent="0.25">
      <c r="A107" s="7"/>
      <c r="B107" s="7" t="s">
        <v>635</v>
      </c>
      <c r="C107" s="7"/>
      <c r="D107" s="7"/>
      <c r="E107" s="7"/>
      <c r="F107" s="7" t="s">
        <v>636</v>
      </c>
      <c r="G107" s="29">
        <v>70000</v>
      </c>
      <c r="H107" s="29">
        <v>55824.78</v>
      </c>
      <c r="I107" s="10">
        <f t="shared" si="1"/>
        <v>0.79749685714285712</v>
      </c>
    </row>
    <row r="108" spans="1:9" ht="27" customHeight="1" x14ac:dyDescent="0.25">
      <c r="A108" s="25"/>
      <c r="B108" s="25"/>
      <c r="C108" s="25" t="s">
        <v>570</v>
      </c>
      <c r="D108" s="25"/>
      <c r="E108" s="25"/>
      <c r="F108" s="25" t="s">
        <v>571</v>
      </c>
      <c r="G108" s="27">
        <v>70000</v>
      </c>
      <c r="H108" s="27">
        <v>55824.78</v>
      </c>
      <c r="I108" s="10">
        <f t="shared" si="1"/>
        <v>0.79749685714285712</v>
      </c>
    </row>
    <row r="109" spans="1:9" ht="27" customHeight="1" x14ac:dyDescent="0.25">
      <c r="A109" s="25" t="s">
        <v>113</v>
      </c>
      <c r="B109" s="25" t="s">
        <v>113</v>
      </c>
      <c r="C109" s="25" t="s">
        <v>113</v>
      </c>
      <c r="D109" s="25" t="s">
        <v>574</v>
      </c>
      <c r="E109" s="25" t="s">
        <v>303</v>
      </c>
      <c r="F109" s="25" t="s">
        <v>575</v>
      </c>
      <c r="G109" s="27">
        <v>70000</v>
      </c>
      <c r="H109" s="27">
        <v>55824.78</v>
      </c>
      <c r="I109" s="10">
        <f t="shared" si="1"/>
        <v>0.79749685714285712</v>
      </c>
    </row>
    <row r="110" spans="1:9" ht="27" customHeight="1" x14ac:dyDescent="0.25">
      <c r="A110" s="7"/>
      <c r="B110" s="7" t="s">
        <v>637</v>
      </c>
      <c r="C110" s="7"/>
      <c r="D110" s="7"/>
      <c r="E110" s="7"/>
      <c r="F110" s="7" t="s">
        <v>638</v>
      </c>
      <c r="G110" s="29">
        <v>1500</v>
      </c>
      <c r="H110" s="29">
        <v>1340</v>
      </c>
      <c r="I110" s="10">
        <f t="shared" si="1"/>
        <v>0.89333333333333331</v>
      </c>
    </row>
    <row r="111" spans="1:9" ht="27" customHeight="1" x14ac:dyDescent="0.25">
      <c r="A111" s="25"/>
      <c r="B111" s="25"/>
      <c r="C111" s="25" t="s">
        <v>570</v>
      </c>
      <c r="D111" s="25"/>
      <c r="E111" s="25"/>
      <c r="F111" s="25" t="s">
        <v>571</v>
      </c>
      <c r="G111" s="27">
        <v>1500</v>
      </c>
      <c r="H111" s="27">
        <v>1340</v>
      </c>
      <c r="I111" s="10">
        <f t="shared" si="1"/>
        <v>0.89333333333333331</v>
      </c>
    </row>
    <row r="112" spans="1:9" ht="27" customHeight="1" x14ac:dyDescent="0.25">
      <c r="A112" s="25" t="s">
        <v>113</v>
      </c>
      <c r="B112" s="25" t="s">
        <v>113</v>
      </c>
      <c r="C112" s="25" t="s">
        <v>113</v>
      </c>
      <c r="D112" s="25" t="s">
        <v>586</v>
      </c>
      <c r="E112" s="25" t="s">
        <v>303</v>
      </c>
      <c r="F112" s="25" t="s">
        <v>587</v>
      </c>
      <c r="G112" s="27">
        <v>1500</v>
      </c>
      <c r="H112" s="27">
        <v>1340</v>
      </c>
      <c r="I112" s="10">
        <f t="shared" si="1"/>
        <v>0.89333333333333331</v>
      </c>
    </row>
    <row r="113" spans="1:9" ht="27" customHeight="1" x14ac:dyDescent="0.25">
      <c r="A113" s="3" t="s">
        <v>355</v>
      </c>
      <c r="B113" s="3"/>
      <c r="C113" s="3"/>
      <c r="D113" s="3"/>
      <c r="E113" s="3"/>
      <c r="F113" s="3" t="s">
        <v>356</v>
      </c>
      <c r="G113" s="23">
        <v>5632982.2000000002</v>
      </c>
      <c r="H113" s="23">
        <v>4873943.6399999997</v>
      </c>
      <c r="I113" s="5">
        <f t="shared" si="1"/>
        <v>0.86525102813213217</v>
      </c>
    </row>
    <row r="114" spans="1:9" ht="27" customHeight="1" x14ac:dyDescent="0.25">
      <c r="A114" s="7"/>
      <c r="B114" s="7" t="s">
        <v>357</v>
      </c>
      <c r="C114" s="7"/>
      <c r="D114" s="7"/>
      <c r="E114" s="7"/>
      <c r="F114" s="7" t="s">
        <v>358</v>
      </c>
      <c r="G114" s="29">
        <v>193069</v>
      </c>
      <c r="H114" s="29">
        <v>186816.39</v>
      </c>
      <c r="I114" s="10">
        <f t="shared" si="1"/>
        <v>0.96761463518224067</v>
      </c>
    </row>
    <row r="115" spans="1:9" ht="27" customHeight="1" x14ac:dyDescent="0.25">
      <c r="A115" s="25"/>
      <c r="B115" s="25"/>
      <c r="C115" s="25" t="s">
        <v>570</v>
      </c>
      <c r="D115" s="25"/>
      <c r="E115" s="25"/>
      <c r="F115" s="25" t="s">
        <v>571</v>
      </c>
      <c r="G115" s="27">
        <v>24611.45</v>
      </c>
      <c r="H115" s="27">
        <v>24611.45</v>
      </c>
      <c r="I115" s="10">
        <f t="shared" si="1"/>
        <v>1</v>
      </c>
    </row>
    <row r="116" spans="1:9" ht="14.25" customHeight="1" x14ac:dyDescent="0.25">
      <c r="A116" s="25" t="s">
        <v>113</v>
      </c>
      <c r="B116" s="25" t="s">
        <v>113</v>
      </c>
      <c r="C116" s="25" t="s">
        <v>113</v>
      </c>
      <c r="D116" s="25" t="s">
        <v>586</v>
      </c>
      <c r="E116" s="25" t="s">
        <v>303</v>
      </c>
      <c r="F116" s="25" t="s">
        <v>587</v>
      </c>
      <c r="G116" s="27">
        <v>22910</v>
      </c>
      <c r="H116" s="27">
        <v>22910</v>
      </c>
      <c r="I116" s="10">
        <f t="shared" si="1"/>
        <v>1</v>
      </c>
    </row>
    <row r="117" spans="1:9" ht="14.25" customHeight="1" x14ac:dyDescent="0.25">
      <c r="A117" s="25" t="s">
        <v>113</v>
      </c>
      <c r="B117" s="25" t="s">
        <v>113</v>
      </c>
      <c r="C117" s="25" t="s">
        <v>113</v>
      </c>
      <c r="D117" s="25" t="s">
        <v>574</v>
      </c>
      <c r="E117" s="25" t="s">
        <v>303</v>
      </c>
      <c r="F117" s="25" t="s">
        <v>575</v>
      </c>
      <c r="G117" s="27">
        <v>18</v>
      </c>
      <c r="H117" s="27">
        <v>18</v>
      </c>
      <c r="I117" s="10">
        <f t="shared" si="1"/>
        <v>1</v>
      </c>
    </row>
    <row r="118" spans="1:9" ht="14.25" customHeight="1" x14ac:dyDescent="0.25">
      <c r="A118" s="25" t="s">
        <v>113</v>
      </c>
      <c r="B118" s="25" t="s">
        <v>113</v>
      </c>
      <c r="C118" s="25" t="s">
        <v>113</v>
      </c>
      <c r="D118" s="25" t="s">
        <v>608</v>
      </c>
      <c r="E118" s="25" t="s">
        <v>303</v>
      </c>
      <c r="F118" s="25" t="s">
        <v>609</v>
      </c>
      <c r="G118" s="27">
        <v>336.45</v>
      </c>
      <c r="H118" s="27">
        <v>336.45</v>
      </c>
      <c r="I118" s="10">
        <f t="shared" si="1"/>
        <v>1</v>
      </c>
    </row>
    <row r="119" spans="1:9" ht="14.25" customHeight="1" x14ac:dyDescent="0.25">
      <c r="A119" s="25" t="s">
        <v>113</v>
      </c>
      <c r="B119" s="25" t="s">
        <v>113</v>
      </c>
      <c r="C119" s="25" t="s">
        <v>113</v>
      </c>
      <c r="D119" s="25" t="s">
        <v>621</v>
      </c>
      <c r="E119" s="25" t="s">
        <v>303</v>
      </c>
      <c r="F119" s="25" t="s">
        <v>622</v>
      </c>
      <c r="G119" s="27">
        <v>1347</v>
      </c>
      <c r="H119" s="27">
        <v>1347</v>
      </c>
      <c r="I119" s="10">
        <f t="shared" si="1"/>
        <v>1</v>
      </c>
    </row>
    <row r="120" spans="1:9" ht="27" customHeight="1" x14ac:dyDescent="0.25">
      <c r="A120" s="25"/>
      <c r="B120" s="25"/>
      <c r="C120" s="25" t="s">
        <v>592</v>
      </c>
      <c r="D120" s="25"/>
      <c r="E120" s="25"/>
      <c r="F120" s="25" t="s">
        <v>593</v>
      </c>
      <c r="G120" s="27">
        <v>168457.55</v>
      </c>
      <c r="H120" s="27">
        <v>162204.94</v>
      </c>
      <c r="I120" s="10">
        <f t="shared" si="1"/>
        <v>0.96288317145773528</v>
      </c>
    </row>
    <row r="121" spans="1:9" ht="27" customHeight="1" x14ac:dyDescent="0.25">
      <c r="A121" s="25" t="s">
        <v>113</v>
      </c>
      <c r="B121" s="25" t="s">
        <v>113</v>
      </c>
      <c r="C121" s="25" t="s">
        <v>113</v>
      </c>
      <c r="D121" s="25" t="s">
        <v>594</v>
      </c>
      <c r="E121" s="25" t="s">
        <v>303</v>
      </c>
      <c r="F121" s="25" t="s">
        <v>595</v>
      </c>
      <c r="G121" s="27">
        <v>142766.07999999999</v>
      </c>
      <c r="H121" s="27">
        <v>136513.47</v>
      </c>
      <c r="I121" s="10">
        <f t="shared" si="1"/>
        <v>0.95620381255827724</v>
      </c>
    </row>
    <row r="122" spans="1:9" ht="14.25" customHeight="1" x14ac:dyDescent="0.25">
      <c r="A122" s="25" t="s">
        <v>113</v>
      </c>
      <c r="B122" s="25" t="s">
        <v>113</v>
      </c>
      <c r="C122" s="25" t="s">
        <v>113</v>
      </c>
      <c r="D122" s="25" t="s">
        <v>596</v>
      </c>
      <c r="E122" s="25" t="s">
        <v>303</v>
      </c>
      <c r="F122" s="25" t="s">
        <v>597</v>
      </c>
      <c r="G122" s="27">
        <v>22445.06</v>
      </c>
      <c r="H122" s="27">
        <v>22445.06</v>
      </c>
      <c r="I122" s="10">
        <f t="shared" si="1"/>
        <v>1</v>
      </c>
    </row>
    <row r="123" spans="1:9" ht="14.25" customHeight="1" x14ac:dyDescent="0.25">
      <c r="A123" s="25" t="s">
        <v>113</v>
      </c>
      <c r="B123" s="25" t="s">
        <v>113</v>
      </c>
      <c r="C123" s="25" t="s">
        <v>113</v>
      </c>
      <c r="D123" s="25" t="s">
        <v>598</v>
      </c>
      <c r="E123" s="25" t="s">
        <v>303</v>
      </c>
      <c r="F123" s="25" t="s">
        <v>599</v>
      </c>
      <c r="G123" s="27">
        <v>3246.41</v>
      </c>
      <c r="H123" s="27">
        <v>3246.41</v>
      </c>
      <c r="I123" s="10">
        <f t="shared" si="1"/>
        <v>1</v>
      </c>
    </row>
    <row r="124" spans="1:9" ht="14.25" customHeight="1" x14ac:dyDescent="0.25">
      <c r="A124" s="7"/>
      <c r="B124" s="7" t="s">
        <v>639</v>
      </c>
      <c r="C124" s="7"/>
      <c r="D124" s="7"/>
      <c r="E124" s="7"/>
      <c r="F124" s="7" t="s">
        <v>640</v>
      </c>
      <c r="G124" s="29">
        <v>250000</v>
      </c>
      <c r="H124" s="29">
        <v>214779.77</v>
      </c>
      <c r="I124" s="10">
        <f t="shared" si="1"/>
        <v>0.85911907999999992</v>
      </c>
    </row>
    <row r="125" spans="1:9" ht="27" customHeight="1" x14ac:dyDescent="0.25">
      <c r="A125" s="25"/>
      <c r="B125" s="25"/>
      <c r="C125" s="25" t="s">
        <v>570</v>
      </c>
      <c r="D125" s="25"/>
      <c r="E125" s="25"/>
      <c r="F125" s="25" t="s">
        <v>571</v>
      </c>
      <c r="G125" s="27">
        <v>40000</v>
      </c>
      <c r="H125" s="27">
        <v>31463.77</v>
      </c>
      <c r="I125" s="10">
        <f t="shared" si="1"/>
        <v>0.78659425000000005</v>
      </c>
    </row>
    <row r="126" spans="1:9" ht="27" customHeight="1" x14ac:dyDescent="0.25">
      <c r="A126" s="25" t="s">
        <v>113</v>
      </c>
      <c r="B126" s="25" t="s">
        <v>113</v>
      </c>
      <c r="C126" s="25" t="s">
        <v>113</v>
      </c>
      <c r="D126" s="25" t="s">
        <v>586</v>
      </c>
      <c r="E126" s="25" t="s">
        <v>303</v>
      </c>
      <c r="F126" s="25" t="s">
        <v>587</v>
      </c>
      <c r="G126" s="27">
        <v>24000</v>
      </c>
      <c r="H126" s="27">
        <v>19026.169999999998</v>
      </c>
      <c r="I126" s="10">
        <f t="shared" si="1"/>
        <v>0.79275708333333328</v>
      </c>
    </row>
    <row r="127" spans="1:9" ht="27" customHeight="1" x14ac:dyDescent="0.25">
      <c r="A127" s="25" t="s">
        <v>113</v>
      </c>
      <c r="B127" s="25" t="s">
        <v>113</v>
      </c>
      <c r="C127" s="25" t="s">
        <v>113</v>
      </c>
      <c r="D127" s="25" t="s">
        <v>574</v>
      </c>
      <c r="E127" s="25" t="s">
        <v>303</v>
      </c>
      <c r="F127" s="25" t="s">
        <v>575</v>
      </c>
      <c r="G127" s="27">
        <v>15000</v>
      </c>
      <c r="H127" s="27">
        <v>12437.6</v>
      </c>
      <c r="I127" s="10">
        <f t="shared" si="1"/>
        <v>0.82917333333333332</v>
      </c>
    </row>
    <row r="128" spans="1:9" ht="14.25" customHeight="1" x14ac:dyDescent="0.25">
      <c r="A128" s="25" t="s">
        <v>113</v>
      </c>
      <c r="B128" s="25" t="s">
        <v>113</v>
      </c>
      <c r="C128" s="25" t="s">
        <v>113</v>
      </c>
      <c r="D128" s="25" t="s">
        <v>608</v>
      </c>
      <c r="E128" s="25" t="s">
        <v>303</v>
      </c>
      <c r="F128" s="25" t="s">
        <v>609</v>
      </c>
      <c r="G128" s="27">
        <v>500</v>
      </c>
      <c r="H128" s="27">
        <v>0</v>
      </c>
      <c r="I128" s="10">
        <f t="shared" si="1"/>
        <v>0</v>
      </c>
    </row>
    <row r="129" spans="1:9" ht="14.25" customHeight="1" x14ac:dyDescent="0.25">
      <c r="A129" s="25" t="s">
        <v>113</v>
      </c>
      <c r="B129" s="25" t="s">
        <v>113</v>
      </c>
      <c r="C129" s="25" t="s">
        <v>113</v>
      </c>
      <c r="D129" s="25" t="s">
        <v>621</v>
      </c>
      <c r="E129" s="25" t="s">
        <v>303</v>
      </c>
      <c r="F129" s="25" t="s">
        <v>622</v>
      </c>
      <c r="G129" s="27">
        <v>500</v>
      </c>
      <c r="H129" s="27">
        <v>0</v>
      </c>
      <c r="I129" s="10">
        <f t="shared" si="1"/>
        <v>0</v>
      </c>
    </row>
    <row r="130" spans="1:9" ht="27" customHeight="1" x14ac:dyDescent="0.25">
      <c r="A130" s="25"/>
      <c r="B130" s="25"/>
      <c r="C130" s="25" t="s">
        <v>623</v>
      </c>
      <c r="D130" s="25"/>
      <c r="E130" s="25"/>
      <c r="F130" s="25" t="s">
        <v>624</v>
      </c>
      <c r="G130" s="27">
        <v>210000</v>
      </c>
      <c r="H130" s="27">
        <v>183316</v>
      </c>
      <c r="I130" s="10">
        <f t="shared" ref="I130:I193" si="2">IF($G130=0,0,$H130/$G130)</f>
        <v>0.87293333333333334</v>
      </c>
    </row>
    <row r="131" spans="1:9" ht="27" customHeight="1" x14ac:dyDescent="0.25">
      <c r="A131" s="25" t="s">
        <v>113</v>
      </c>
      <c r="B131" s="25" t="s">
        <v>113</v>
      </c>
      <c r="C131" s="25" t="s">
        <v>113</v>
      </c>
      <c r="D131" s="25" t="s">
        <v>641</v>
      </c>
      <c r="E131" s="25" t="s">
        <v>303</v>
      </c>
      <c r="F131" s="25" t="s">
        <v>642</v>
      </c>
      <c r="G131" s="27">
        <v>210000</v>
      </c>
      <c r="H131" s="27">
        <v>183316</v>
      </c>
      <c r="I131" s="10">
        <f t="shared" si="2"/>
        <v>0.87293333333333334</v>
      </c>
    </row>
    <row r="132" spans="1:9" ht="27" customHeight="1" x14ac:dyDescent="0.25">
      <c r="A132" s="7"/>
      <c r="B132" s="7" t="s">
        <v>361</v>
      </c>
      <c r="C132" s="7"/>
      <c r="D132" s="7"/>
      <c r="E132" s="7"/>
      <c r="F132" s="7" t="s">
        <v>362</v>
      </c>
      <c r="G132" s="29">
        <v>4927531.92</v>
      </c>
      <c r="H132" s="29">
        <v>4288993.05</v>
      </c>
      <c r="I132" s="10">
        <f t="shared" si="2"/>
        <v>0.87041405710467723</v>
      </c>
    </row>
    <row r="133" spans="1:9" ht="27" customHeight="1" x14ac:dyDescent="0.25">
      <c r="A133" s="25"/>
      <c r="B133" s="25"/>
      <c r="C133" s="25" t="s">
        <v>570</v>
      </c>
      <c r="D133" s="25"/>
      <c r="E133" s="25"/>
      <c r="F133" s="25" t="s">
        <v>571</v>
      </c>
      <c r="G133" s="27">
        <v>1244043.8999999999</v>
      </c>
      <c r="H133" s="27">
        <v>951685.82</v>
      </c>
      <c r="I133" s="10">
        <f t="shared" si="2"/>
        <v>0.76499375946459769</v>
      </c>
    </row>
    <row r="134" spans="1:9" ht="27" customHeight="1" x14ac:dyDescent="0.25">
      <c r="A134" s="25" t="s">
        <v>113</v>
      </c>
      <c r="B134" s="25" t="s">
        <v>113</v>
      </c>
      <c r="C134" s="25" t="s">
        <v>113</v>
      </c>
      <c r="D134" s="25" t="s">
        <v>643</v>
      </c>
      <c r="E134" s="25" t="s">
        <v>303</v>
      </c>
      <c r="F134" s="25" t="s">
        <v>644</v>
      </c>
      <c r="G134" s="27">
        <v>45000</v>
      </c>
      <c r="H134" s="27">
        <v>38757</v>
      </c>
      <c r="I134" s="10">
        <f t="shared" si="2"/>
        <v>0.86126666666666662</v>
      </c>
    </row>
    <row r="135" spans="1:9" ht="27" customHeight="1" x14ac:dyDescent="0.25">
      <c r="A135" s="25" t="s">
        <v>113</v>
      </c>
      <c r="B135" s="25" t="s">
        <v>113</v>
      </c>
      <c r="C135" s="25" t="s">
        <v>113</v>
      </c>
      <c r="D135" s="25" t="s">
        <v>586</v>
      </c>
      <c r="E135" s="25" t="s">
        <v>303</v>
      </c>
      <c r="F135" s="25" t="s">
        <v>587</v>
      </c>
      <c r="G135" s="27">
        <v>197703.23</v>
      </c>
      <c r="H135" s="27">
        <v>119252.3</v>
      </c>
      <c r="I135" s="10">
        <f t="shared" si="2"/>
        <v>0.60318842539901851</v>
      </c>
    </row>
    <row r="136" spans="1:9" ht="27" customHeight="1" x14ac:dyDescent="0.25">
      <c r="A136" s="25" t="s">
        <v>113</v>
      </c>
      <c r="B136" s="25" t="s">
        <v>113</v>
      </c>
      <c r="C136" s="25" t="s">
        <v>113</v>
      </c>
      <c r="D136" s="25" t="s">
        <v>600</v>
      </c>
      <c r="E136" s="25" t="s">
        <v>303</v>
      </c>
      <c r="F136" s="25" t="s">
        <v>601</v>
      </c>
      <c r="G136" s="27">
        <v>86000</v>
      </c>
      <c r="H136" s="27">
        <v>51727.8</v>
      </c>
      <c r="I136" s="10">
        <f t="shared" si="2"/>
        <v>0.60148604651162796</v>
      </c>
    </row>
    <row r="137" spans="1:9" ht="27" customHeight="1" x14ac:dyDescent="0.25">
      <c r="A137" s="25" t="s">
        <v>113</v>
      </c>
      <c r="B137" s="25" t="s">
        <v>113</v>
      </c>
      <c r="C137" s="25" t="s">
        <v>113</v>
      </c>
      <c r="D137" s="25" t="s">
        <v>588</v>
      </c>
      <c r="E137" s="25" t="s">
        <v>303</v>
      </c>
      <c r="F137" s="25" t="s">
        <v>589</v>
      </c>
      <c r="G137" s="27">
        <v>34000</v>
      </c>
      <c r="H137" s="27">
        <v>30475.71</v>
      </c>
      <c r="I137" s="10">
        <f t="shared" si="2"/>
        <v>0.89634441176470581</v>
      </c>
    </row>
    <row r="138" spans="1:9" ht="27" customHeight="1" x14ac:dyDescent="0.25">
      <c r="A138" s="25" t="s">
        <v>113</v>
      </c>
      <c r="B138" s="25" t="s">
        <v>113</v>
      </c>
      <c r="C138" s="25" t="s">
        <v>113</v>
      </c>
      <c r="D138" s="25" t="s">
        <v>613</v>
      </c>
      <c r="E138" s="25" t="s">
        <v>303</v>
      </c>
      <c r="F138" s="25" t="s">
        <v>614</v>
      </c>
      <c r="G138" s="27">
        <v>3100</v>
      </c>
      <c r="H138" s="27">
        <v>1595</v>
      </c>
      <c r="I138" s="10">
        <f t="shared" si="2"/>
        <v>0.51451612903225807</v>
      </c>
    </row>
    <row r="139" spans="1:9" ht="27" customHeight="1" x14ac:dyDescent="0.25">
      <c r="A139" s="25" t="s">
        <v>113</v>
      </c>
      <c r="B139" s="25" t="s">
        <v>113</v>
      </c>
      <c r="C139" s="25" t="s">
        <v>113</v>
      </c>
      <c r="D139" s="25" t="s">
        <v>574</v>
      </c>
      <c r="E139" s="25" t="s">
        <v>303</v>
      </c>
      <c r="F139" s="25" t="s">
        <v>575</v>
      </c>
      <c r="G139" s="27">
        <v>539515.67000000004</v>
      </c>
      <c r="H139" s="27">
        <v>424687.17</v>
      </c>
      <c r="I139" s="10">
        <f t="shared" si="2"/>
        <v>0.78716373520717198</v>
      </c>
    </row>
    <row r="140" spans="1:9" ht="27" customHeight="1" x14ac:dyDescent="0.25">
      <c r="A140" s="25" t="s">
        <v>113</v>
      </c>
      <c r="B140" s="25" t="s">
        <v>113</v>
      </c>
      <c r="C140" s="25" t="s">
        <v>113</v>
      </c>
      <c r="D140" s="25" t="s">
        <v>602</v>
      </c>
      <c r="E140" s="25" t="s">
        <v>303</v>
      </c>
      <c r="F140" s="25" t="s">
        <v>603</v>
      </c>
      <c r="G140" s="27">
        <v>11000</v>
      </c>
      <c r="H140" s="27">
        <v>10492.16</v>
      </c>
      <c r="I140" s="10">
        <f t="shared" si="2"/>
        <v>0.95383272727272728</v>
      </c>
    </row>
    <row r="141" spans="1:9" ht="27" customHeight="1" x14ac:dyDescent="0.25">
      <c r="A141" s="25" t="s">
        <v>113</v>
      </c>
      <c r="B141" s="25" t="s">
        <v>113</v>
      </c>
      <c r="C141" s="25" t="s">
        <v>113</v>
      </c>
      <c r="D141" s="25" t="s">
        <v>608</v>
      </c>
      <c r="E141" s="25" t="s">
        <v>303</v>
      </c>
      <c r="F141" s="25" t="s">
        <v>609</v>
      </c>
      <c r="G141" s="27">
        <v>44400</v>
      </c>
      <c r="H141" s="27">
        <v>35782.620000000003</v>
      </c>
      <c r="I141" s="10">
        <f t="shared" si="2"/>
        <v>0.80591486486486497</v>
      </c>
    </row>
    <row r="142" spans="1:9" ht="27" customHeight="1" x14ac:dyDescent="0.25">
      <c r="A142" s="25" t="s">
        <v>113</v>
      </c>
      <c r="B142" s="25" t="s">
        <v>113</v>
      </c>
      <c r="C142" s="25" t="s">
        <v>113</v>
      </c>
      <c r="D142" s="25" t="s">
        <v>590</v>
      </c>
      <c r="E142" s="25" t="s">
        <v>303</v>
      </c>
      <c r="F142" s="25" t="s">
        <v>591</v>
      </c>
      <c r="G142" s="27">
        <v>62000</v>
      </c>
      <c r="H142" s="27">
        <v>51124.06</v>
      </c>
      <c r="I142" s="10">
        <f t="shared" si="2"/>
        <v>0.82458161290322574</v>
      </c>
    </row>
    <row r="143" spans="1:9" ht="27" customHeight="1" x14ac:dyDescent="0.25">
      <c r="A143" s="25" t="s">
        <v>113</v>
      </c>
      <c r="B143" s="25" t="s">
        <v>113</v>
      </c>
      <c r="C143" s="25" t="s">
        <v>113</v>
      </c>
      <c r="D143" s="25" t="s">
        <v>615</v>
      </c>
      <c r="E143" s="25" t="s">
        <v>303</v>
      </c>
      <c r="F143" s="25" t="s">
        <v>616</v>
      </c>
      <c r="G143" s="27">
        <v>99825</v>
      </c>
      <c r="H143" s="27">
        <v>99445.28</v>
      </c>
      <c r="I143" s="10">
        <f t="shared" si="2"/>
        <v>0.99619614325068873</v>
      </c>
    </row>
    <row r="144" spans="1:9" ht="27" customHeight="1" x14ac:dyDescent="0.25">
      <c r="A144" s="25" t="s">
        <v>113</v>
      </c>
      <c r="B144" s="25" t="s">
        <v>113</v>
      </c>
      <c r="C144" s="25" t="s">
        <v>113</v>
      </c>
      <c r="D144" s="25" t="s">
        <v>617</v>
      </c>
      <c r="E144" s="25" t="s">
        <v>303</v>
      </c>
      <c r="F144" s="25" t="s">
        <v>618</v>
      </c>
      <c r="G144" s="27">
        <v>2900</v>
      </c>
      <c r="H144" s="27">
        <v>2876</v>
      </c>
      <c r="I144" s="10">
        <f t="shared" si="2"/>
        <v>0.99172413793103453</v>
      </c>
    </row>
    <row r="145" spans="1:9" ht="27" customHeight="1" x14ac:dyDescent="0.25">
      <c r="A145" s="25" t="s">
        <v>113</v>
      </c>
      <c r="B145" s="25" t="s">
        <v>113</v>
      </c>
      <c r="C145" s="25" t="s">
        <v>113</v>
      </c>
      <c r="D145" s="25" t="s">
        <v>619</v>
      </c>
      <c r="E145" s="25" t="s">
        <v>303</v>
      </c>
      <c r="F145" s="25" t="s">
        <v>620</v>
      </c>
      <c r="G145" s="27">
        <v>76600</v>
      </c>
      <c r="H145" s="27">
        <v>65771</v>
      </c>
      <c r="I145" s="10">
        <f t="shared" si="2"/>
        <v>0.85862924281984332</v>
      </c>
    </row>
    <row r="146" spans="1:9" ht="27" customHeight="1" x14ac:dyDescent="0.25">
      <c r="A146" s="25" t="s">
        <v>113</v>
      </c>
      <c r="B146" s="25" t="s">
        <v>113</v>
      </c>
      <c r="C146" s="25" t="s">
        <v>113</v>
      </c>
      <c r="D146" s="25" t="s">
        <v>645</v>
      </c>
      <c r="E146" s="25" t="s">
        <v>303</v>
      </c>
      <c r="F146" s="25" t="s">
        <v>646</v>
      </c>
      <c r="G146" s="27">
        <v>24000</v>
      </c>
      <c r="H146" s="27">
        <v>5436.62</v>
      </c>
      <c r="I146" s="10">
        <f t="shared" si="2"/>
        <v>0.22652583333333332</v>
      </c>
    </row>
    <row r="147" spans="1:9" ht="27" customHeight="1" x14ac:dyDescent="0.25">
      <c r="A147" s="25" t="s">
        <v>113</v>
      </c>
      <c r="B147" s="25" t="s">
        <v>113</v>
      </c>
      <c r="C147" s="25" t="s">
        <v>113</v>
      </c>
      <c r="D147" s="25" t="s">
        <v>621</v>
      </c>
      <c r="E147" s="25" t="s">
        <v>303</v>
      </c>
      <c r="F147" s="25" t="s">
        <v>622</v>
      </c>
      <c r="G147" s="27">
        <v>18000</v>
      </c>
      <c r="H147" s="27">
        <v>14263.1</v>
      </c>
      <c r="I147" s="10">
        <f t="shared" si="2"/>
        <v>0.79239444444444451</v>
      </c>
    </row>
    <row r="148" spans="1:9" ht="27" customHeight="1" x14ac:dyDescent="0.25">
      <c r="A148" s="25"/>
      <c r="B148" s="25"/>
      <c r="C148" s="25" t="s">
        <v>623</v>
      </c>
      <c r="D148" s="25"/>
      <c r="E148" s="25"/>
      <c r="F148" s="25" t="s">
        <v>624</v>
      </c>
      <c r="G148" s="27">
        <v>23900</v>
      </c>
      <c r="H148" s="27">
        <v>17251.87</v>
      </c>
      <c r="I148" s="10">
        <f t="shared" si="2"/>
        <v>0.72183556485355649</v>
      </c>
    </row>
    <row r="149" spans="1:9" ht="27" customHeight="1" x14ac:dyDescent="0.25">
      <c r="A149" s="25" t="s">
        <v>113</v>
      </c>
      <c r="B149" s="25" t="s">
        <v>113</v>
      </c>
      <c r="C149" s="25" t="s">
        <v>113</v>
      </c>
      <c r="D149" s="25" t="s">
        <v>625</v>
      </c>
      <c r="E149" s="25" t="s">
        <v>303</v>
      </c>
      <c r="F149" s="25" t="s">
        <v>626</v>
      </c>
      <c r="G149" s="27">
        <v>23900</v>
      </c>
      <c r="H149" s="27">
        <v>17251.87</v>
      </c>
      <c r="I149" s="10">
        <f t="shared" si="2"/>
        <v>0.72183556485355649</v>
      </c>
    </row>
    <row r="150" spans="1:9" ht="27" customHeight="1" x14ac:dyDescent="0.25">
      <c r="A150" s="25"/>
      <c r="B150" s="25"/>
      <c r="C150" s="25" t="s">
        <v>592</v>
      </c>
      <c r="D150" s="25"/>
      <c r="E150" s="25"/>
      <c r="F150" s="25" t="s">
        <v>593</v>
      </c>
      <c r="G150" s="27">
        <v>3522150.02</v>
      </c>
      <c r="H150" s="27">
        <v>3313694.39</v>
      </c>
      <c r="I150" s="10">
        <f t="shared" si="2"/>
        <v>0.94081580034458612</v>
      </c>
    </row>
    <row r="151" spans="1:9" ht="27" customHeight="1" x14ac:dyDescent="0.25">
      <c r="A151" s="25" t="s">
        <v>113</v>
      </c>
      <c r="B151" s="25" t="s">
        <v>113</v>
      </c>
      <c r="C151" s="25" t="s">
        <v>113</v>
      </c>
      <c r="D151" s="25" t="s">
        <v>594</v>
      </c>
      <c r="E151" s="25" t="s">
        <v>303</v>
      </c>
      <c r="F151" s="25" t="s">
        <v>595</v>
      </c>
      <c r="G151" s="27">
        <v>2751707.03</v>
      </c>
      <c r="H151" s="27">
        <v>2615217.71</v>
      </c>
      <c r="I151" s="10">
        <f t="shared" si="2"/>
        <v>0.95039830966307492</v>
      </c>
    </row>
    <row r="152" spans="1:9" ht="27" customHeight="1" x14ac:dyDescent="0.25">
      <c r="A152" s="25" t="s">
        <v>113</v>
      </c>
      <c r="B152" s="25" t="s">
        <v>113</v>
      </c>
      <c r="C152" s="25" t="s">
        <v>113</v>
      </c>
      <c r="D152" s="25" t="s">
        <v>627</v>
      </c>
      <c r="E152" s="25" t="s">
        <v>303</v>
      </c>
      <c r="F152" s="25" t="s">
        <v>628</v>
      </c>
      <c r="G152" s="27">
        <v>191835.95</v>
      </c>
      <c r="H152" s="27">
        <v>190591.3</v>
      </c>
      <c r="I152" s="10">
        <f t="shared" si="2"/>
        <v>0.99351190431199143</v>
      </c>
    </row>
    <row r="153" spans="1:9" ht="27" customHeight="1" x14ac:dyDescent="0.25">
      <c r="A153" s="25" t="s">
        <v>113</v>
      </c>
      <c r="B153" s="25" t="s">
        <v>113</v>
      </c>
      <c r="C153" s="25" t="s">
        <v>113</v>
      </c>
      <c r="D153" s="25" t="s">
        <v>596</v>
      </c>
      <c r="E153" s="25" t="s">
        <v>303</v>
      </c>
      <c r="F153" s="25" t="s">
        <v>597</v>
      </c>
      <c r="G153" s="27">
        <v>503607.18</v>
      </c>
      <c r="H153" s="27">
        <v>454870.38</v>
      </c>
      <c r="I153" s="10">
        <f t="shared" si="2"/>
        <v>0.90322457277118251</v>
      </c>
    </row>
    <row r="154" spans="1:9" ht="27" customHeight="1" x14ac:dyDescent="0.25">
      <c r="A154" s="25" t="s">
        <v>113</v>
      </c>
      <c r="B154" s="25" t="s">
        <v>113</v>
      </c>
      <c r="C154" s="25" t="s">
        <v>113</v>
      </c>
      <c r="D154" s="25" t="s">
        <v>598</v>
      </c>
      <c r="E154" s="25" t="s">
        <v>303</v>
      </c>
      <c r="F154" s="25" t="s">
        <v>599</v>
      </c>
      <c r="G154" s="27">
        <v>71999.86</v>
      </c>
      <c r="H154" s="27">
        <v>53015</v>
      </c>
      <c r="I154" s="10">
        <f t="shared" si="2"/>
        <v>0.7363208761794815</v>
      </c>
    </row>
    <row r="155" spans="1:9" ht="14.25" customHeight="1" x14ac:dyDescent="0.25">
      <c r="A155" s="25" t="s">
        <v>113</v>
      </c>
      <c r="B155" s="25" t="s">
        <v>113</v>
      </c>
      <c r="C155" s="25" t="s">
        <v>113</v>
      </c>
      <c r="D155" s="25" t="s">
        <v>629</v>
      </c>
      <c r="E155" s="25" t="s">
        <v>303</v>
      </c>
      <c r="F155" s="25" t="s">
        <v>630</v>
      </c>
      <c r="G155" s="27">
        <v>3000</v>
      </c>
      <c r="H155" s="27">
        <v>0</v>
      </c>
      <c r="I155" s="10">
        <f t="shared" si="2"/>
        <v>0</v>
      </c>
    </row>
    <row r="156" spans="1:9" ht="27" customHeight="1" x14ac:dyDescent="0.25">
      <c r="A156" s="25"/>
      <c r="B156" s="25"/>
      <c r="C156" s="25" t="s">
        <v>576</v>
      </c>
      <c r="D156" s="25"/>
      <c r="E156" s="25"/>
      <c r="F156" s="25" t="s">
        <v>577</v>
      </c>
      <c r="G156" s="27">
        <v>137438</v>
      </c>
      <c r="H156" s="27">
        <v>6360.97</v>
      </c>
      <c r="I156" s="10">
        <f t="shared" si="2"/>
        <v>4.6282469186105735E-2</v>
      </c>
    </row>
    <row r="157" spans="1:9" ht="27" customHeight="1" x14ac:dyDescent="0.25">
      <c r="A157" s="25" t="s">
        <v>113</v>
      </c>
      <c r="B157" s="25" t="s">
        <v>113</v>
      </c>
      <c r="C157" s="25" t="s">
        <v>113</v>
      </c>
      <c r="D157" s="25" t="s">
        <v>578</v>
      </c>
      <c r="E157" s="25" t="s">
        <v>303</v>
      </c>
      <c r="F157" s="25" t="s">
        <v>579</v>
      </c>
      <c r="G157" s="27">
        <v>137438</v>
      </c>
      <c r="H157" s="27">
        <v>6360.97</v>
      </c>
      <c r="I157" s="10">
        <f t="shared" si="2"/>
        <v>4.6282469186105735E-2</v>
      </c>
    </row>
    <row r="158" spans="1:9" ht="27" customHeight="1" x14ac:dyDescent="0.25">
      <c r="A158" s="7"/>
      <c r="B158" s="7" t="s">
        <v>367</v>
      </c>
      <c r="C158" s="7"/>
      <c r="D158" s="7"/>
      <c r="E158" s="7"/>
      <c r="F158" s="7" t="s">
        <v>368</v>
      </c>
      <c r="G158" s="29">
        <v>90600</v>
      </c>
      <c r="H158" s="29">
        <v>26434.26</v>
      </c>
      <c r="I158" s="10">
        <f t="shared" si="2"/>
        <v>0.29176887417218539</v>
      </c>
    </row>
    <row r="159" spans="1:9" ht="27" customHeight="1" x14ac:dyDescent="0.25">
      <c r="A159" s="25"/>
      <c r="B159" s="25"/>
      <c r="C159" s="25" t="s">
        <v>570</v>
      </c>
      <c r="D159" s="25"/>
      <c r="E159" s="25"/>
      <c r="F159" s="25" t="s">
        <v>571</v>
      </c>
      <c r="G159" s="27">
        <v>83600</v>
      </c>
      <c r="H159" s="27">
        <v>26434.26</v>
      </c>
      <c r="I159" s="10">
        <f t="shared" si="2"/>
        <v>0.31619928229665067</v>
      </c>
    </row>
    <row r="160" spans="1:9" ht="27" customHeight="1" x14ac:dyDescent="0.25">
      <c r="A160" s="25" t="s">
        <v>113</v>
      </c>
      <c r="B160" s="25" t="s">
        <v>113</v>
      </c>
      <c r="C160" s="25" t="s">
        <v>113</v>
      </c>
      <c r="D160" s="25" t="s">
        <v>586</v>
      </c>
      <c r="E160" s="25" t="s">
        <v>303</v>
      </c>
      <c r="F160" s="25" t="s">
        <v>587</v>
      </c>
      <c r="G160" s="27">
        <v>49600</v>
      </c>
      <c r="H160" s="27">
        <v>12511.41</v>
      </c>
      <c r="I160" s="10">
        <f t="shared" si="2"/>
        <v>0.25224616935483873</v>
      </c>
    </row>
    <row r="161" spans="1:9" ht="27" customHeight="1" x14ac:dyDescent="0.25">
      <c r="A161" s="25" t="s">
        <v>113</v>
      </c>
      <c r="B161" s="25" t="s">
        <v>113</v>
      </c>
      <c r="C161" s="25" t="s">
        <v>113</v>
      </c>
      <c r="D161" s="25" t="s">
        <v>574</v>
      </c>
      <c r="E161" s="25" t="s">
        <v>303</v>
      </c>
      <c r="F161" s="25" t="s">
        <v>575</v>
      </c>
      <c r="G161" s="27">
        <v>33000</v>
      </c>
      <c r="H161" s="27">
        <v>13922.85</v>
      </c>
      <c r="I161" s="10">
        <f t="shared" si="2"/>
        <v>0.42190454545454548</v>
      </c>
    </row>
    <row r="162" spans="1:9" ht="14.25" customHeight="1" x14ac:dyDescent="0.25">
      <c r="A162" s="25" t="s">
        <v>113</v>
      </c>
      <c r="B162" s="25" t="s">
        <v>113</v>
      </c>
      <c r="C162" s="25" t="s">
        <v>113</v>
      </c>
      <c r="D162" s="25" t="s">
        <v>590</v>
      </c>
      <c r="E162" s="25" t="s">
        <v>303</v>
      </c>
      <c r="F162" s="25" t="s">
        <v>591</v>
      </c>
      <c r="G162" s="27">
        <v>1000</v>
      </c>
      <c r="H162" s="27">
        <v>0</v>
      </c>
      <c r="I162" s="10">
        <f t="shared" si="2"/>
        <v>0</v>
      </c>
    </row>
    <row r="163" spans="1:9" ht="14.25" customHeight="1" x14ac:dyDescent="0.25">
      <c r="A163" s="25"/>
      <c r="B163" s="25"/>
      <c r="C163" s="25" t="s">
        <v>592</v>
      </c>
      <c r="D163" s="25"/>
      <c r="E163" s="25"/>
      <c r="F163" s="25" t="s">
        <v>593</v>
      </c>
      <c r="G163" s="27">
        <v>7000</v>
      </c>
      <c r="H163" s="27">
        <v>0</v>
      </c>
      <c r="I163" s="10">
        <f t="shared" si="2"/>
        <v>0</v>
      </c>
    </row>
    <row r="164" spans="1:9" ht="14.25" customHeight="1" x14ac:dyDescent="0.25">
      <c r="A164" s="25" t="s">
        <v>113</v>
      </c>
      <c r="B164" s="25" t="s">
        <v>113</v>
      </c>
      <c r="C164" s="25" t="s">
        <v>113</v>
      </c>
      <c r="D164" s="25" t="s">
        <v>596</v>
      </c>
      <c r="E164" s="25" t="s">
        <v>303</v>
      </c>
      <c r="F164" s="25" t="s">
        <v>597</v>
      </c>
      <c r="G164" s="27">
        <v>2000</v>
      </c>
      <c r="H164" s="27">
        <v>0</v>
      </c>
      <c r="I164" s="10">
        <f t="shared" si="2"/>
        <v>0</v>
      </c>
    </row>
    <row r="165" spans="1:9" ht="14.25" customHeight="1" x14ac:dyDescent="0.25">
      <c r="A165" s="25" t="s">
        <v>113</v>
      </c>
      <c r="B165" s="25" t="s">
        <v>113</v>
      </c>
      <c r="C165" s="25" t="s">
        <v>113</v>
      </c>
      <c r="D165" s="25" t="s">
        <v>629</v>
      </c>
      <c r="E165" s="25" t="s">
        <v>303</v>
      </c>
      <c r="F165" s="25" t="s">
        <v>630</v>
      </c>
      <c r="G165" s="27">
        <v>5000</v>
      </c>
      <c r="H165" s="27">
        <v>0</v>
      </c>
      <c r="I165" s="10">
        <f t="shared" si="2"/>
        <v>0</v>
      </c>
    </row>
    <row r="166" spans="1:9" ht="27" customHeight="1" x14ac:dyDescent="0.25">
      <c r="A166" s="7"/>
      <c r="B166" s="7" t="s">
        <v>647</v>
      </c>
      <c r="C166" s="7"/>
      <c r="D166" s="7"/>
      <c r="E166" s="7"/>
      <c r="F166" s="7" t="s">
        <v>301</v>
      </c>
      <c r="G166" s="29">
        <v>171781.28</v>
      </c>
      <c r="H166" s="29">
        <v>156920.17000000001</v>
      </c>
      <c r="I166" s="10">
        <f t="shared" si="2"/>
        <v>0.9134881868385194</v>
      </c>
    </row>
    <row r="167" spans="1:9" ht="27" customHeight="1" x14ac:dyDescent="0.25">
      <c r="A167" s="25"/>
      <c r="B167" s="25"/>
      <c r="C167" s="25" t="s">
        <v>570</v>
      </c>
      <c r="D167" s="25"/>
      <c r="E167" s="25"/>
      <c r="F167" s="25" t="s">
        <v>571</v>
      </c>
      <c r="G167" s="27">
        <v>46126.51</v>
      </c>
      <c r="H167" s="27">
        <v>38439.89</v>
      </c>
      <c r="I167" s="10">
        <f t="shared" si="2"/>
        <v>0.83335786730884254</v>
      </c>
    </row>
    <row r="168" spans="1:9" ht="14.25" customHeight="1" x14ac:dyDescent="0.25">
      <c r="A168" s="25" t="s">
        <v>113</v>
      </c>
      <c r="B168" s="25" t="s">
        <v>113</v>
      </c>
      <c r="C168" s="25" t="s">
        <v>113</v>
      </c>
      <c r="D168" s="25" t="s">
        <v>586</v>
      </c>
      <c r="E168" s="25" t="s">
        <v>303</v>
      </c>
      <c r="F168" s="25" t="s">
        <v>587</v>
      </c>
      <c r="G168" s="27">
        <v>3000</v>
      </c>
      <c r="H168" s="27">
        <v>0</v>
      </c>
      <c r="I168" s="10">
        <f t="shared" si="2"/>
        <v>0</v>
      </c>
    </row>
    <row r="169" spans="1:9" ht="27" customHeight="1" x14ac:dyDescent="0.25">
      <c r="A169" s="25" t="s">
        <v>113</v>
      </c>
      <c r="B169" s="25" t="s">
        <v>113</v>
      </c>
      <c r="C169" s="25" t="s">
        <v>113</v>
      </c>
      <c r="D169" s="25" t="s">
        <v>600</v>
      </c>
      <c r="E169" s="25" t="s">
        <v>303</v>
      </c>
      <c r="F169" s="25" t="s">
        <v>601</v>
      </c>
      <c r="G169" s="27">
        <v>36000</v>
      </c>
      <c r="H169" s="27">
        <v>34503.51</v>
      </c>
      <c r="I169" s="10">
        <f t="shared" si="2"/>
        <v>0.95843083333333334</v>
      </c>
    </row>
    <row r="170" spans="1:9" ht="27" customHeight="1" x14ac:dyDescent="0.25">
      <c r="A170" s="25" t="s">
        <v>113</v>
      </c>
      <c r="B170" s="25" t="s">
        <v>113</v>
      </c>
      <c r="C170" s="25" t="s">
        <v>113</v>
      </c>
      <c r="D170" s="25" t="s">
        <v>574</v>
      </c>
      <c r="E170" s="25" t="s">
        <v>303</v>
      </c>
      <c r="F170" s="25" t="s">
        <v>575</v>
      </c>
      <c r="G170" s="27">
        <v>3500</v>
      </c>
      <c r="H170" s="27">
        <v>310.68</v>
      </c>
      <c r="I170" s="10">
        <f t="shared" si="2"/>
        <v>8.8765714285714281E-2</v>
      </c>
    </row>
    <row r="171" spans="1:9" ht="27" customHeight="1" x14ac:dyDescent="0.25">
      <c r="A171" s="25" t="s">
        <v>113</v>
      </c>
      <c r="B171" s="25" t="s">
        <v>113</v>
      </c>
      <c r="C171" s="25" t="s">
        <v>113</v>
      </c>
      <c r="D171" s="25" t="s">
        <v>615</v>
      </c>
      <c r="E171" s="25" t="s">
        <v>303</v>
      </c>
      <c r="F171" s="25" t="s">
        <v>616</v>
      </c>
      <c r="G171" s="27">
        <v>3626.51</v>
      </c>
      <c r="H171" s="27">
        <v>3625.7</v>
      </c>
      <c r="I171" s="10">
        <f t="shared" si="2"/>
        <v>0.99977664476314687</v>
      </c>
    </row>
    <row r="172" spans="1:9" ht="27" customHeight="1" x14ac:dyDescent="0.25">
      <c r="A172" s="25"/>
      <c r="B172" s="25"/>
      <c r="C172" s="25" t="s">
        <v>623</v>
      </c>
      <c r="D172" s="25"/>
      <c r="E172" s="25"/>
      <c r="F172" s="25" t="s">
        <v>624</v>
      </c>
      <c r="G172" s="27">
        <v>3000</v>
      </c>
      <c r="H172" s="27">
        <v>500</v>
      </c>
      <c r="I172" s="10">
        <f t="shared" si="2"/>
        <v>0.16666666666666666</v>
      </c>
    </row>
    <row r="173" spans="1:9" ht="27" customHeight="1" x14ac:dyDescent="0.25">
      <c r="A173" s="25" t="s">
        <v>113</v>
      </c>
      <c r="B173" s="25" t="s">
        <v>113</v>
      </c>
      <c r="C173" s="25" t="s">
        <v>113</v>
      </c>
      <c r="D173" s="25" t="s">
        <v>625</v>
      </c>
      <c r="E173" s="25" t="s">
        <v>303</v>
      </c>
      <c r="F173" s="25" t="s">
        <v>626</v>
      </c>
      <c r="G173" s="27">
        <v>3000</v>
      </c>
      <c r="H173" s="27">
        <v>500</v>
      </c>
      <c r="I173" s="10">
        <f t="shared" si="2"/>
        <v>0.16666666666666666</v>
      </c>
    </row>
    <row r="174" spans="1:9" ht="27" customHeight="1" x14ac:dyDescent="0.25">
      <c r="A174" s="25"/>
      <c r="B174" s="25"/>
      <c r="C174" s="25" t="s">
        <v>592</v>
      </c>
      <c r="D174" s="25"/>
      <c r="E174" s="25"/>
      <c r="F174" s="25" t="s">
        <v>593</v>
      </c>
      <c r="G174" s="27">
        <v>122654.77</v>
      </c>
      <c r="H174" s="27">
        <v>117980.28</v>
      </c>
      <c r="I174" s="10">
        <f t="shared" si="2"/>
        <v>0.96188904842428868</v>
      </c>
    </row>
    <row r="175" spans="1:9" ht="27" customHeight="1" x14ac:dyDescent="0.25">
      <c r="A175" s="25" t="s">
        <v>113</v>
      </c>
      <c r="B175" s="25" t="s">
        <v>113</v>
      </c>
      <c r="C175" s="25" t="s">
        <v>113</v>
      </c>
      <c r="D175" s="25" t="s">
        <v>594</v>
      </c>
      <c r="E175" s="25" t="s">
        <v>303</v>
      </c>
      <c r="F175" s="25" t="s">
        <v>595</v>
      </c>
      <c r="G175" s="27">
        <v>95361.2</v>
      </c>
      <c r="H175" s="27">
        <v>93670.69</v>
      </c>
      <c r="I175" s="10">
        <f t="shared" si="2"/>
        <v>0.98227255948960379</v>
      </c>
    </row>
    <row r="176" spans="1:9" ht="27" customHeight="1" x14ac:dyDescent="0.25">
      <c r="A176" s="25" t="s">
        <v>113</v>
      </c>
      <c r="B176" s="25" t="s">
        <v>113</v>
      </c>
      <c r="C176" s="25" t="s">
        <v>113</v>
      </c>
      <c r="D176" s="25" t="s">
        <v>627</v>
      </c>
      <c r="E176" s="25" t="s">
        <v>303</v>
      </c>
      <c r="F176" s="25" t="s">
        <v>628</v>
      </c>
      <c r="G176" s="27">
        <v>7808.2</v>
      </c>
      <c r="H176" s="27">
        <v>6284.17</v>
      </c>
      <c r="I176" s="10">
        <f t="shared" si="2"/>
        <v>0.80481673112881336</v>
      </c>
    </row>
    <row r="177" spans="1:9" ht="27" customHeight="1" x14ac:dyDescent="0.25">
      <c r="A177" s="25" t="s">
        <v>113</v>
      </c>
      <c r="B177" s="25" t="s">
        <v>113</v>
      </c>
      <c r="C177" s="25" t="s">
        <v>113</v>
      </c>
      <c r="D177" s="25" t="s">
        <v>596</v>
      </c>
      <c r="E177" s="25" t="s">
        <v>303</v>
      </c>
      <c r="F177" s="25" t="s">
        <v>597</v>
      </c>
      <c r="G177" s="27">
        <v>17043.47</v>
      </c>
      <c r="H177" s="27">
        <v>16673.650000000001</v>
      </c>
      <c r="I177" s="10">
        <f t="shared" si="2"/>
        <v>0.97830136703382586</v>
      </c>
    </row>
    <row r="178" spans="1:9" ht="27" customHeight="1" x14ac:dyDescent="0.25">
      <c r="A178" s="25" t="s">
        <v>113</v>
      </c>
      <c r="B178" s="25" t="s">
        <v>113</v>
      </c>
      <c r="C178" s="25" t="s">
        <v>113</v>
      </c>
      <c r="D178" s="25" t="s">
        <v>598</v>
      </c>
      <c r="E178" s="25" t="s">
        <v>303</v>
      </c>
      <c r="F178" s="25" t="s">
        <v>599</v>
      </c>
      <c r="G178" s="27">
        <v>2441.9</v>
      </c>
      <c r="H178" s="27">
        <v>1351.77</v>
      </c>
      <c r="I178" s="10">
        <f t="shared" si="2"/>
        <v>0.55357303738891839</v>
      </c>
    </row>
    <row r="179" spans="1:9" ht="27" customHeight="1" x14ac:dyDescent="0.25">
      <c r="A179" s="3" t="s">
        <v>369</v>
      </c>
      <c r="B179" s="3"/>
      <c r="C179" s="3"/>
      <c r="D179" s="3"/>
      <c r="E179" s="3"/>
      <c r="F179" s="3" t="s">
        <v>370</v>
      </c>
      <c r="G179" s="23">
        <v>164543</v>
      </c>
      <c r="H179" s="23">
        <v>159386.73000000001</v>
      </c>
      <c r="I179" s="5">
        <f t="shared" si="2"/>
        <v>0.9686630850294452</v>
      </c>
    </row>
    <row r="180" spans="1:9" ht="14.25" customHeight="1" x14ac:dyDescent="0.25">
      <c r="A180" s="7"/>
      <c r="B180" s="7" t="s">
        <v>371</v>
      </c>
      <c r="C180" s="7"/>
      <c r="D180" s="7"/>
      <c r="E180" s="7"/>
      <c r="F180" s="7" t="s">
        <v>372</v>
      </c>
      <c r="G180" s="29">
        <v>1525</v>
      </c>
      <c r="H180" s="29">
        <v>1525</v>
      </c>
      <c r="I180" s="10">
        <f t="shared" si="2"/>
        <v>1</v>
      </c>
    </row>
    <row r="181" spans="1:9" ht="27" customHeight="1" x14ac:dyDescent="0.25">
      <c r="A181" s="25"/>
      <c r="B181" s="25"/>
      <c r="C181" s="25" t="s">
        <v>570</v>
      </c>
      <c r="D181" s="25"/>
      <c r="E181" s="25"/>
      <c r="F181" s="25" t="s">
        <v>571</v>
      </c>
      <c r="G181" s="27">
        <v>1525</v>
      </c>
      <c r="H181" s="27">
        <v>1525</v>
      </c>
      <c r="I181" s="10">
        <f t="shared" si="2"/>
        <v>1</v>
      </c>
    </row>
    <row r="182" spans="1:9" ht="14.25" customHeight="1" x14ac:dyDescent="0.25">
      <c r="A182" s="25" t="s">
        <v>113</v>
      </c>
      <c r="B182" s="25" t="s">
        <v>113</v>
      </c>
      <c r="C182" s="25" t="s">
        <v>113</v>
      </c>
      <c r="D182" s="25" t="s">
        <v>586</v>
      </c>
      <c r="E182" s="25" t="s">
        <v>303</v>
      </c>
      <c r="F182" s="25" t="s">
        <v>587</v>
      </c>
      <c r="G182" s="27">
        <v>1525</v>
      </c>
      <c r="H182" s="27">
        <v>1525</v>
      </c>
      <c r="I182" s="10">
        <f t="shared" si="2"/>
        <v>1</v>
      </c>
    </row>
    <row r="183" spans="1:9" ht="39.950000000000003" customHeight="1" x14ac:dyDescent="0.25">
      <c r="A183" s="7"/>
      <c r="B183" s="7" t="s">
        <v>373</v>
      </c>
      <c r="C183" s="7"/>
      <c r="D183" s="7"/>
      <c r="E183" s="7"/>
      <c r="F183" s="7" t="s">
        <v>374</v>
      </c>
      <c r="G183" s="29">
        <v>103378</v>
      </c>
      <c r="H183" s="29">
        <v>99540.25</v>
      </c>
      <c r="I183" s="10">
        <f t="shared" si="2"/>
        <v>0.96287653078991664</v>
      </c>
    </row>
    <row r="184" spans="1:9" ht="27" customHeight="1" x14ac:dyDescent="0.25">
      <c r="A184" s="25"/>
      <c r="B184" s="25"/>
      <c r="C184" s="25" t="s">
        <v>570</v>
      </c>
      <c r="D184" s="25"/>
      <c r="E184" s="25"/>
      <c r="F184" s="25" t="s">
        <v>571</v>
      </c>
      <c r="G184" s="27">
        <v>21334.85</v>
      </c>
      <c r="H184" s="27">
        <v>17682.55</v>
      </c>
      <c r="I184" s="10">
        <f t="shared" si="2"/>
        <v>0.82881060799583783</v>
      </c>
    </row>
    <row r="185" spans="1:9" ht="27" customHeight="1" x14ac:dyDescent="0.25">
      <c r="A185" s="25" t="s">
        <v>113</v>
      </c>
      <c r="B185" s="25" t="s">
        <v>113</v>
      </c>
      <c r="C185" s="25" t="s">
        <v>113</v>
      </c>
      <c r="D185" s="25" t="s">
        <v>586</v>
      </c>
      <c r="E185" s="25" t="s">
        <v>303</v>
      </c>
      <c r="F185" s="25" t="s">
        <v>587</v>
      </c>
      <c r="G185" s="27">
        <v>8367.34</v>
      </c>
      <c r="H185" s="27">
        <v>8177.02</v>
      </c>
      <c r="I185" s="10">
        <f t="shared" si="2"/>
        <v>0.9772544201622021</v>
      </c>
    </row>
    <row r="186" spans="1:9" ht="27" customHeight="1" x14ac:dyDescent="0.25">
      <c r="A186" s="25" t="s">
        <v>113</v>
      </c>
      <c r="B186" s="25" t="s">
        <v>113</v>
      </c>
      <c r="C186" s="25" t="s">
        <v>113</v>
      </c>
      <c r="D186" s="25" t="s">
        <v>574</v>
      </c>
      <c r="E186" s="25" t="s">
        <v>303</v>
      </c>
      <c r="F186" s="25" t="s">
        <v>575</v>
      </c>
      <c r="G186" s="27">
        <v>11998</v>
      </c>
      <c r="H186" s="27">
        <v>8665.35</v>
      </c>
      <c r="I186" s="10">
        <f t="shared" si="2"/>
        <v>0.72223287214535759</v>
      </c>
    </row>
    <row r="187" spans="1:9" ht="14.25" customHeight="1" x14ac:dyDescent="0.25">
      <c r="A187" s="25" t="s">
        <v>113</v>
      </c>
      <c r="B187" s="25" t="s">
        <v>113</v>
      </c>
      <c r="C187" s="25" t="s">
        <v>113</v>
      </c>
      <c r="D187" s="25" t="s">
        <v>602</v>
      </c>
      <c r="E187" s="25" t="s">
        <v>303</v>
      </c>
      <c r="F187" s="25" t="s">
        <v>603</v>
      </c>
      <c r="G187" s="27">
        <v>100</v>
      </c>
      <c r="H187" s="27">
        <v>40</v>
      </c>
      <c r="I187" s="10">
        <f t="shared" si="2"/>
        <v>0.4</v>
      </c>
    </row>
    <row r="188" spans="1:9" ht="27" customHeight="1" x14ac:dyDescent="0.25">
      <c r="A188" s="25" t="s">
        <v>113</v>
      </c>
      <c r="B188" s="25" t="s">
        <v>113</v>
      </c>
      <c r="C188" s="25" t="s">
        <v>113</v>
      </c>
      <c r="D188" s="25" t="s">
        <v>608</v>
      </c>
      <c r="E188" s="25" t="s">
        <v>303</v>
      </c>
      <c r="F188" s="25" t="s">
        <v>609</v>
      </c>
      <c r="G188" s="27">
        <v>869.51</v>
      </c>
      <c r="H188" s="27">
        <v>800.18</v>
      </c>
      <c r="I188" s="10">
        <f t="shared" si="2"/>
        <v>0.92026543685524032</v>
      </c>
    </row>
    <row r="189" spans="1:9" ht="14.25" customHeight="1" x14ac:dyDescent="0.25">
      <c r="A189" s="25"/>
      <c r="B189" s="25"/>
      <c r="C189" s="25" t="s">
        <v>623</v>
      </c>
      <c r="D189" s="25"/>
      <c r="E189" s="25"/>
      <c r="F189" s="25" t="s">
        <v>624</v>
      </c>
      <c r="G189" s="27">
        <v>65080</v>
      </c>
      <c r="H189" s="27">
        <v>65080</v>
      </c>
      <c r="I189" s="10">
        <f t="shared" si="2"/>
        <v>1</v>
      </c>
    </row>
    <row r="190" spans="1:9" ht="14.25" customHeight="1" x14ac:dyDescent="0.25">
      <c r="A190" s="25" t="s">
        <v>113</v>
      </c>
      <c r="B190" s="25" t="s">
        <v>113</v>
      </c>
      <c r="C190" s="25" t="s">
        <v>113</v>
      </c>
      <c r="D190" s="25" t="s">
        <v>641</v>
      </c>
      <c r="E190" s="25" t="s">
        <v>303</v>
      </c>
      <c r="F190" s="25" t="s">
        <v>642</v>
      </c>
      <c r="G190" s="27">
        <v>65080</v>
      </c>
      <c r="H190" s="27">
        <v>65080</v>
      </c>
      <c r="I190" s="10">
        <f t="shared" si="2"/>
        <v>1</v>
      </c>
    </row>
    <row r="191" spans="1:9" ht="27" customHeight="1" x14ac:dyDescent="0.25">
      <c r="A191" s="25"/>
      <c r="B191" s="25"/>
      <c r="C191" s="25" t="s">
        <v>592</v>
      </c>
      <c r="D191" s="25"/>
      <c r="E191" s="25"/>
      <c r="F191" s="25" t="s">
        <v>593</v>
      </c>
      <c r="G191" s="27">
        <v>16963.150000000001</v>
      </c>
      <c r="H191" s="27">
        <v>16777.7</v>
      </c>
      <c r="I191" s="10">
        <f t="shared" si="2"/>
        <v>0.98906747862277933</v>
      </c>
    </row>
    <row r="192" spans="1:9" ht="27" customHeight="1" x14ac:dyDescent="0.25">
      <c r="A192" s="25" t="s">
        <v>113</v>
      </c>
      <c r="B192" s="25" t="s">
        <v>113</v>
      </c>
      <c r="C192" s="25" t="s">
        <v>113</v>
      </c>
      <c r="D192" s="25" t="s">
        <v>594</v>
      </c>
      <c r="E192" s="25" t="s">
        <v>303</v>
      </c>
      <c r="F192" s="25" t="s">
        <v>595</v>
      </c>
      <c r="G192" s="27">
        <v>14204.17</v>
      </c>
      <c r="H192" s="27">
        <v>14120.84</v>
      </c>
      <c r="I192" s="10">
        <f t="shared" si="2"/>
        <v>0.99413341293437074</v>
      </c>
    </row>
    <row r="193" spans="1:9" ht="27" customHeight="1" x14ac:dyDescent="0.25">
      <c r="A193" s="25" t="s">
        <v>113</v>
      </c>
      <c r="B193" s="25" t="s">
        <v>113</v>
      </c>
      <c r="C193" s="25" t="s">
        <v>113</v>
      </c>
      <c r="D193" s="25" t="s">
        <v>596</v>
      </c>
      <c r="E193" s="25" t="s">
        <v>303</v>
      </c>
      <c r="F193" s="25" t="s">
        <v>597</v>
      </c>
      <c r="G193" s="27">
        <v>2427.7399999999998</v>
      </c>
      <c r="H193" s="27">
        <v>2402.38</v>
      </c>
      <c r="I193" s="10">
        <f t="shared" si="2"/>
        <v>0.98955407086426073</v>
      </c>
    </row>
    <row r="194" spans="1:9" ht="27" customHeight="1" x14ac:dyDescent="0.25">
      <c r="A194" s="25" t="s">
        <v>113</v>
      </c>
      <c r="B194" s="25" t="s">
        <v>113</v>
      </c>
      <c r="C194" s="25" t="s">
        <v>113</v>
      </c>
      <c r="D194" s="25" t="s">
        <v>598</v>
      </c>
      <c r="E194" s="25" t="s">
        <v>303</v>
      </c>
      <c r="F194" s="25" t="s">
        <v>599</v>
      </c>
      <c r="G194" s="27">
        <v>331.24</v>
      </c>
      <c r="H194" s="27">
        <v>254.48</v>
      </c>
      <c r="I194" s="10">
        <f t="shared" ref="I194:I257" si="3">IF($G194=0,0,$H194/$G194)</f>
        <v>0.76826470233063637</v>
      </c>
    </row>
    <row r="195" spans="1:9" ht="27" customHeight="1" x14ac:dyDescent="0.25">
      <c r="A195" s="7"/>
      <c r="B195" s="7" t="s">
        <v>375</v>
      </c>
      <c r="C195" s="7"/>
      <c r="D195" s="7"/>
      <c r="E195" s="7"/>
      <c r="F195" s="7" t="s">
        <v>376</v>
      </c>
      <c r="G195" s="29">
        <v>59640</v>
      </c>
      <c r="H195" s="29">
        <v>58321.48</v>
      </c>
      <c r="I195" s="10">
        <f t="shared" si="3"/>
        <v>0.97789201877934273</v>
      </c>
    </row>
    <row r="196" spans="1:9" ht="27" customHeight="1" x14ac:dyDescent="0.25">
      <c r="A196" s="25"/>
      <c r="B196" s="25"/>
      <c r="C196" s="25" t="s">
        <v>570</v>
      </c>
      <c r="D196" s="25"/>
      <c r="E196" s="25"/>
      <c r="F196" s="25" t="s">
        <v>571</v>
      </c>
      <c r="G196" s="27">
        <v>8156.26</v>
      </c>
      <c r="H196" s="27">
        <v>7209.69</v>
      </c>
      <c r="I196" s="10">
        <f t="shared" si="3"/>
        <v>0.88394558290196723</v>
      </c>
    </row>
    <row r="197" spans="1:9" ht="27" customHeight="1" x14ac:dyDescent="0.25">
      <c r="A197" s="25" t="s">
        <v>113</v>
      </c>
      <c r="B197" s="25" t="s">
        <v>113</v>
      </c>
      <c r="C197" s="25" t="s">
        <v>113</v>
      </c>
      <c r="D197" s="25" t="s">
        <v>586</v>
      </c>
      <c r="E197" s="25" t="s">
        <v>303</v>
      </c>
      <c r="F197" s="25" t="s">
        <v>587</v>
      </c>
      <c r="G197" s="27">
        <v>6936.26</v>
      </c>
      <c r="H197" s="27">
        <v>6746.26</v>
      </c>
      <c r="I197" s="10">
        <f t="shared" si="3"/>
        <v>0.97260771655041767</v>
      </c>
    </row>
    <row r="198" spans="1:9" ht="14.25" customHeight="1" x14ac:dyDescent="0.25">
      <c r="A198" s="25" t="s">
        <v>113</v>
      </c>
      <c r="B198" s="25" t="s">
        <v>113</v>
      </c>
      <c r="C198" s="25" t="s">
        <v>113</v>
      </c>
      <c r="D198" s="25" t="s">
        <v>574</v>
      </c>
      <c r="E198" s="25" t="s">
        <v>303</v>
      </c>
      <c r="F198" s="25" t="s">
        <v>575</v>
      </c>
      <c r="G198" s="27">
        <v>100</v>
      </c>
      <c r="H198" s="27">
        <v>0</v>
      </c>
      <c r="I198" s="10">
        <f t="shared" si="3"/>
        <v>0</v>
      </c>
    </row>
    <row r="199" spans="1:9" ht="14.25" customHeight="1" x14ac:dyDescent="0.25">
      <c r="A199" s="25" t="s">
        <v>113</v>
      </c>
      <c r="B199" s="25" t="s">
        <v>113</v>
      </c>
      <c r="C199" s="25" t="s">
        <v>113</v>
      </c>
      <c r="D199" s="25" t="s">
        <v>602</v>
      </c>
      <c r="E199" s="25" t="s">
        <v>303</v>
      </c>
      <c r="F199" s="25" t="s">
        <v>603</v>
      </c>
      <c r="G199" s="27">
        <v>100</v>
      </c>
      <c r="H199" s="27">
        <v>60</v>
      </c>
      <c r="I199" s="10">
        <f t="shared" si="3"/>
        <v>0.6</v>
      </c>
    </row>
    <row r="200" spans="1:9" ht="27" customHeight="1" x14ac:dyDescent="0.25">
      <c r="A200" s="25" t="s">
        <v>113</v>
      </c>
      <c r="B200" s="25" t="s">
        <v>113</v>
      </c>
      <c r="C200" s="25" t="s">
        <v>113</v>
      </c>
      <c r="D200" s="25" t="s">
        <v>608</v>
      </c>
      <c r="E200" s="25" t="s">
        <v>303</v>
      </c>
      <c r="F200" s="25" t="s">
        <v>609</v>
      </c>
      <c r="G200" s="27">
        <v>1020</v>
      </c>
      <c r="H200" s="27">
        <v>403.43</v>
      </c>
      <c r="I200" s="10">
        <f t="shared" si="3"/>
        <v>0.39551960784313728</v>
      </c>
    </row>
    <row r="201" spans="1:9" ht="14.25" customHeight="1" x14ac:dyDescent="0.25">
      <c r="A201" s="25"/>
      <c r="B201" s="25"/>
      <c r="C201" s="25" t="s">
        <v>623</v>
      </c>
      <c r="D201" s="25"/>
      <c r="E201" s="25"/>
      <c r="F201" s="25" t="s">
        <v>624</v>
      </c>
      <c r="G201" s="27">
        <v>34800</v>
      </c>
      <c r="H201" s="27">
        <v>34800</v>
      </c>
      <c r="I201" s="10">
        <f t="shared" si="3"/>
        <v>1</v>
      </c>
    </row>
    <row r="202" spans="1:9" ht="14.25" customHeight="1" x14ac:dyDescent="0.25">
      <c r="A202" s="25" t="s">
        <v>113</v>
      </c>
      <c r="B202" s="25" t="s">
        <v>113</v>
      </c>
      <c r="C202" s="25" t="s">
        <v>113</v>
      </c>
      <c r="D202" s="25" t="s">
        <v>641</v>
      </c>
      <c r="E202" s="25" t="s">
        <v>303</v>
      </c>
      <c r="F202" s="25" t="s">
        <v>642</v>
      </c>
      <c r="G202" s="27">
        <v>34800</v>
      </c>
      <c r="H202" s="27">
        <v>34800</v>
      </c>
      <c r="I202" s="10">
        <f t="shared" si="3"/>
        <v>1</v>
      </c>
    </row>
    <row r="203" spans="1:9" ht="27" customHeight="1" x14ac:dyDescent="0.25">
      <c r="A203" s="25"/>
      <c r="B203" s="25"/>
      <c r="C203" s="25" t="s">
        <v>592</v>
      </c>
      <c r="D203" s="25"/>
      <c r="E203" s="25"/>
      <c r="F203" s="25" t="s">
        <v>593</v>
      </c>
      <c r="G203" s="27">
        <v>16683.740000000002</v>
      </c>
      <c r="H203" s="27">
        <v>16311.79</v>
      </c>
      <c r="I203" s="10">
        <f t="shared" si="3"/>
        <v>0.97770583813940992</v>
      </c>
    </row>
    <row r="204" spans="1:9" ht="27" customHeight="1" x14ac:dyDescent="0.25">
      <c r="A204" s="25" t="s">
        <v>113</v>
      </c>
      <c r="B204" s="25" t="s">
        <v>113</v>
      </c>
      <c r="C204" s="25" t="s">
        <v>113</v>
      </c>
      <c r="D204" s="25" t="s">
        <v>594</v>
      </c>
      <c r="E204" s="25" t="s">
        <v>303</v>
      </c>
      <c r="F204" s="25" t="s">
        <v>595</v>
      </c>
      <c r="G204" s="27">
        <v>13975.32</v>
      </c>
      <c r="H204" s="27">
        <v>13725.32</v>
      </c>
      <c r="I204" s="10">
        <f t="shared" si="3"/>
        <v>0.98211132195899631</v>
      </c>
    </row>
    <row r="205" spans="1:9" ht="27" customHeight="1" x14ac:dyDescent="0.25">
      <c r="A205" s="25" t="s">
        <v>113</v>
      </c>
      <c r="B205" s="25" t="s">
        <v>113</v>
      </c>
      <c r="C205" s="25" t="s">
        <v>113</v>
      </c>
      <c r="D205" s="25" t="s">
        <v>596</v>
      </c>
      <c r="E205" s="25" t="s">
        <v>303</v>
      </c>
      <c r="F205" s="25" t="s">
        <v>597</v>
      </c>
      <c r="G205" s="27">
        <v>2366.02</v>
      </c>
      <c r="H205" s="27">
        <v>2323.69</v>
      </c>
      <c r="I205" s="10">
        <f t="shared" si="3"/>
        <v>0.98210919603384594</v>
      </c>
    </row>
    <row r="206" spans="1:9" ht="27" customHeight="1" x14ac:dyDescent="0.25">
      <c r="A206" s="25" t="s">
        <v>113</v>
      </c>
      <c r="B206" s="25" t="s">
        <v>113</v>
      </c>
      <c r="C206" s="25" t="s">
        <v>113</v>
      </c>
      <c r="D206" s="25" t="s">
        <v>598</v>
      </c>
      <c r="E206" s="25" t="s">
        <v>303</v>
      </c>
      <c r="F206" s="25" t="s">
        <v>599</v>
      </c>
      <c r="G206" s="27">
        <v>342.4</v>
      </c>
      <c r="H206" s="27">
        <v>262.77999999999997</v>
      </c>
      <c r="I206" s="10">
        <f t="shared" si="3"/>
        <v>0.76746495327102804</v>
      </c>
    </row>
    <row r="207" spans="1:9" ht="27" customHeight="1" x14ac:dyDescent="0.25">
      <c r="A207" s="3" t="s">
        <v>377</v>
      </c>
      <c r="B207" s="3"/>
      <c r="C207" s="3"/>
      <c r="D207" s="3"/>
      <c r="E207" s="3"/>
      <c r="F207" s="3" t="s">
        <v>378</v>
      </c>
      <c r="G207" s="23">
        <v>694038.5</v>
      </c>
      <c r="H207" s="23">
        <v>625141.72</v>
      </c>
      <c r="I207" s="5">
        <f t="shared" si="3"/>
        <v>0.90073060788414472</v>
      </c>
    </row>
    <row r="208" spans="1:9" ht="14.25" customHeight="1" x14ac:dyDescent="0.25">
      <c r="A208" s="7"/>
      <c r="B208" s="7" t="s">
        <v>648</v>
      </c>
      <c r="C208" s="7"/>
      <c r="D208" s="7"/>
      <c r="E208" s="7"/>
      <c r="F208" s="7" t="s">
        <v>649</v>
      </c>
      <c r="G208" s="29">
        <v>15000</v>
      </c>
      <c r="H208" s="29">
        <v>12486</v>
      </c>
      <c r="I208" s="10">
        <f t="shared" si="3"/>
        <v>0.83240000000000003</v>
      </c>
    </row>
    <row r="209" spans="1:9" ht="14.25" customHeight="1" x14ac:dyDescent="0.25">
      <c r="A209" s="25"/>
      <c r="B209" s="25"/>
      <c r="C209" s="25" t="s">
        <v>576</v>
      </c>
      <c r="D209" s="25"/>
      <c r="E209" s="25"/>
      <c r="F209" s="25" t="s">
        <v>577</v>
      </c>
      <c r="G209" s="27">
        <v>15000</v>
      </c>
      <c r="H209" s="27">
        <v>12486</v>
      </c>
      <c r="I209" s="10">
        <f t="shared" si="3"/>
        <v>0.83240000000000003</v>
      </c>
    </row>
    <row r="210" spans="1:9" ht="27" customHeight="1" x14ac:dyDescent="0.25">
      <c r="A210" s="25" t="s">
        <v>113</v>
      </c>
      <c r="B210" s="25" t="s">
        <v>113</v>
      </c>
      <c r="C210" s="25" t="s">
        <v>113</v>
      </c>
      <c r="D210" s="25" t="s">
        <v>650</v>
      </c>
      <c r="E210" s="25" t="s">
        <v>303</v>
      </c>
      <c r="F210" s="25" t="s">
        <v>651</v>
      </c>
      <c r="G210" s="27">
        <v>15000</v>
      </c>
      <c r="H210" s="27">
        <v>12486</v>
      </c>
      <c r="I210" s="10">
        <f t="shared" si="3"/>
        <v>0.83240000000000003</v>
      </c>
    </row>
    <row r="211" spans="1:9" ht="27" customHeight="1" x14ac:dyDescent="0.25">
      <c r="A211" s="7"/>
      <c r="B211" s="7" t="s">
        <v>379</v>
      </c>
      <c r="C211" s="7"/>
      <c r="D211" s="7"/>
      <c r="E211" s="7"/>
      <c r="F211" s="7" t="s">
        <v>380</v>
      </c>
      <c r="G211" s="29">
        <v>672338.5</v>
      </c>
      <c r="H211" s="29">
        <v>612655.72</v>
      </c>
      <c r="I211" s="10">
        <f t="shared" si="3"/>
        <v>0.91123105400032867</v>
      </c>
    </row>
    <row r="212" spans="1:9" ht="27" customHeight="1" x14ac:dyDescent="0.25">
      <c r="A212" s="25"/>
      <c r="B212" s="25"/>
      <c r="C212" s="25" t="s">
        <v>570</v>
      </c>
      <c r="D212" s="25"/>
      <c r="E212" s="25"/>
      <c r="F212" s="25" t="s">
        <v>571</v>
      </c>
      <c r="G212" s="27">
        <v>197900</v>
      </c>
      <c r="H212" s="27">
        <v>146064.20000000001</v>
      </c>
      <c r="I212" s="10">
        <f t="shared" si="3"/>
        <v>0.73807074279939366</v>
      </c>
    </row>
    <row r="213" spans="1:9" ht="14.25" customHeight="1" x14ac:dyDescent="0.25">
      <c r="A213" s="25" t="s">
        <v>113</v>
      </c>
      <c r="B213" s="25" t="s">
        <v>113</v>
      </c>
      <c r="C213" s="25" t="s">
        <v>113</v>
      </c>
      <c r="D213" s="25" t="s">
        <v>586</v>
      </c>
      <c r="E213" s="25" t="s">
        <v>303</v>
      </c>
      <c r="F213" s="25" t="s">
        <v>587</v>
      </c>
      <c r="G213" s="27">
        <v>80000</v>
      </c>
      <c r="H213" s="27">
        <v>68813.63</v>
      </c>
      <c r="I213" s="10">
        <f t="shared" si="3"/>
        <v>0.86017037500000004</v>
      </c>
    </row>
    <row r="214" spans="1:9" ht="14.25" customHeight="1" x14ac:dyDescent="0.25">
      <c r="A214" s="25" t="s">
        <v>113</v>
      </c>
      <c r="B214" s="25" t="s">
        <v>113</v>
      </c>
      <c r="C214" s="25" t="s">
        <v>113</v>
      </c>
      <c r="D214" s="25" t="s">
        <v>652</v>
      </c>
      <c r="E214" s="25" t="s">
        <v>303</v>
      </c>
      <c r="F214" s="25" t="s">
        <v>653</v>
      </c>
      <c r="G214" s="27">
        <v>200</v>
      </c>
      <c r="H214" s="27">
        <v>0</v>
      </c>
      <c r="I214" s="10">
        <f t="shared" si="3"/>
        <v>0</v>
      </c>
    </row>
    <row r="215" spans="1:9" ht="27" customHeight="1" x14ac:dyDescent="0.25">
      <c r="A215" s="25" t="s">
        <v>113</v>
      </c>
      <c r="B215" s="25" t="s">
        <v>113</v>
      </c>
      <c r="C215" s="25" t="s">
        <v>113</v>
      </c>
      <c r="D215" s="25" t="s">
        <v>600</v>
      </c>
      <c r="E215" s="25" t="s">
        <v>303</v>
      </c>
      <c r="F215" s="25" t="s">
        <v>601</v>
      </c>
      <c r="G215" s="27">
        <v>59200</v>
      </c>
      <c r="H215" s="27">
        <v>36425.870000000003</v>
      </c>
      <c r="I215" s="10">
        <f t="shared" si="3"/>
        <v>0.61530185810810811</v>
      </c>
    </row>
    <row r="216" spans="1:9" ht="14.25" customHeight="1" x14ac:dyDescent="0.25">
      <c r="A216" s="25" t="s">
        <v>113</v>
      </c>
      <c r="B216" s="25" t="s">
        <v>113</v>
      </c>
      <c r="C216" s="25" t="s">
        <v>113</v>
      </c>
      <c r="D216" s="25" t="s">
        <v>588</v>
      </c>
      <c r="E216" s="25" t="s">
        <v>303</v>
      </c>
      <c r="F216" s="25" t="s">
        <v>589</v>
      </c>
      <c r="G216" s="27">
        <v>3500</v>
      </c>
      <c r="H216" s="27">
        <v>0</v>
      </c>
      <c r="I216" s="10">
        <f t="shared" si="3"/>
        <v>0</v>
      </c>
    </row>
    <row r="217" spans="1:9" ht="14.25" customHeight="1" x14ac:dyDescent="0.25">
      <c r="A217" s="25" t="s">
        <v>113</v>
      </c>
      <c r="B217" s="25" t="s">
        <v>113</v>
      </c>
      <c r="C217" s="25" t="s">
        <v>113</v>
      </c>
      <c r="D217" s="25" t="s">
        <v>613</v>
      </c>
      <c r="E217" s="25" t="s">
        <v>303</v>
      </c>
      <c r="F217" s="25" t="s">
        <v>614</v>
      </c>
      <c r="G217" s="27">
        <v>15000</v>
      </c>
      <c r="H217" s="27">
        <v>11550</v>
      </c>
      <c r="I217" s="10">
        <f t="shared" si="3"/>
        <v>0.77</v>
      </c>
    </row>
    <row r="218" spans="1:9" ht="14.25" customHeight="1" x14ac:dyDescent="0.25">
      <c r="A218" s="25" t="s">
        <v>113</v>
      </c>
      <c r="B218" s="25" t="s">
        <v>113</v>
      </c>
      <c r="C218" s="25" t="s">
        <v>113</v>
      </c>
      <c r="D218" s="25" t="s">
        <v>574</v>
      </c>
      <c r="E218" s="25" t="s">
        <v>303</v>
      </c>
      <c r="F218" s="25" t="s">
        <v>575</v>
      </c>
      <c r="G218" s="27">
        <v>20000</v>
      </c>
      <c r="H218" s="27">
        <v>19978.310000000001</v>
      </c>
      <c r="I218" s="10">
        <f t="shared" si="3"/>
        <v>0.99891550000000007</v>
      </c>
    </row>
    <row r="219" spans="1:9" ht="14.25" customHeight="1" x14ac:dyDescent="0.25">
      <c r="A219" s="25" t="s">
        <v>113</v>
      </c>
      <c r="B219" s="25" t="s">
        <v>113</v>
      </c>
      <c r="C219" s="25" t="s">
        <v>113</v>
      </c>
      <c r="D219" s="25" t="s">
        <v>590</v>
      </c>
      <c r="E219" s="25" t="s">
        <v>303</v>
      </c>
      <c r="F219" s="25" t="s">
        <v>591</v>
      </c>
      <c r="G219" s="27">
        <v>20000</v>
      </c>
      <c r="H219" s="27">
        <v>9296.39</v>
      </c>
      <c r="I219" s="10">
        <f t="shared" si="3"/>
        <v>0.4648195</v>
      </c>
    </row>
    <row r="220" spans="1:9" ht="27" customHeight="1" x14ac:dyDescent="0.25">
      <c r="A220" s="25"/>
      <c r="B220" s="25"/>
      <c r="C220" s="25" t="s">
        <v>623</v>
      </c>
      <c r="D220" s="25"/>
      <c r="E220" s="25"/>
      <c r="F220" s="25" t="s">
        <v>624</v>
      </c>
      <c r="G220" s="27">
        <v>42700</v>
      </c>
      <c r="H220" s="27">
        <v>42303</v>
      </c>
      <c r="I220" s="10">
        <f t="shared" si="3"/>
        <v>0.99070257611241219</v>
      </c>
    </row>
    <row r="221" spans="1:9" ht="27" customHeight="1" x14ac:dyDescent="0.25">
      <c r="A221" s="25" t="s">
        <v>113</v>
      </c>
      <c r="B221" s="25" t="s">
        <v>113</v>
      </c>
      <c r="C221" s="25" t="s">
        <v>113</v>
      </c>
      <c r="D221" s="25" t="s">
        <v>625</v>
      </c>
      <c r="E221" s="25" t="s">
        <v>303</v>
      </c>
      <c r="F221" s="25" t="s">
        <v>626</v>
      </c>
      <c r="G221" s="27">
        <v>42700</v>
      </c>
      <c r="H221" s="27">
        <v>42303</v>
      </c>
      <c r="I221" s="10">
        <f t="shared" si="3"/>
        <v>0.99070257611241219</v>
      </c>
    </row>
    <row r="222" spans="1:9" ht="27" customHeight="1" x14ac:dyDescent="0.25">
      <c r="A222" s="25"/>
      <c r="B222" s="25"/>
      <c r="C222" s="25" t="s">
        <v>592</v>
      </c>
      <c r="D222" s="25"/>
      <c r="E222" s="25"/>
      <c r="F222" s="25" t="s">
        <v>593</v>
      </c>
      <c r="G222" s="27">
        <v>91100</v>
      </c>
      <c r="H222" s="27">
        <v>84193.52</v>
      </c>
      <c r="I222" s="10">
        <f t="shared" si="3"/>
        <v>0.92418792535675087</v>
      </c>
    </row>
    <row r="223" spans="1:9" ht="27" customHeight="1" x14ac:dyDescent="0.25">
      <c r="A223" s="25" t="s">
        <v>113</v>
      </c>
      <c r="B223" s="25" t="s">
        <v>113</v>
      </c>
      <c r="C223" s="25" t="s">
        <v>113</v>
      </c>
      <c r="D223" s="25" t="s">
        <v>596</v>
      </c>
      <c r="E223" s="25" t="s">
        <v>303</v>
      </c>
      <c r="F223" s="25" t="s">
        <v>597</v>
      </c>
      <c r="G223" s="27">
        <v>3000</v>
      </c>
      <c r="H223" s="27">
        <v>1400.92</v>
      </c>
      <c r="I223" s="10">
        <f t="shared" si="3"/>
        <v>0.46697333333333335</v>
      </c>
    </row>
    <row r="224" spans="1:9" ht="27" customHeight="1" x14ac:dyDescent="0.25">
      <c r="A224" s="25" t="s">
        <v>113</v>
      </c>
      <c r="B224" s="25" t="s">
        <v>113</v>
      </c>
      <c r="C224" s="25" t="s">
        <v>113</v>
      </c>
      <c r="D224" s="25" t="s">
        <v>629</v>
      </c>
      <c r="E224" s="25" t="s">
        <v>303</v>
      </c>
      <c r="F224" s="25" t="s">
        <v>630</v>
      </c>
      <c r="G224" s="27">
        <v>88100</v>
      </c>
      <c r="H224" s="27">
        <v>82792.600000000006</v>
      </c>
      <c r="I224" s="10">
        <f t="shared" si="3"/>
        <v>0.93975709421112374</v>
      </c>
    </row>
    <row r="225" spans="1:9" ht="14.25" customHeight="1" x14ac:dyDescent="0.25">
      <c r="A225" s="25"/>
      <c r="B225" s="25"/>
      <c r="C225" s="25" t="s">
        <v>576</v>
      </c>
      <c r="D225" s="25"/>
      <c r="E225" s="25"/>
      <c r="F225" s="25" t="s">
        <v>577</v>
      </c>
      <c r="G225" s="27">
        <v>299.08999999999997</v>
      </c>
      <c r="H225" s="27">
        <v>0</v>
      </c>
      <c r="I225" s="10">
        <f t="shared" si="3"/>
        <v>0</v>
      </c>
    </row>
    <row r="226" spans="1:9" ht="14.25" customHeight="1" x14ac:dyDescent="0.25">
      <c r="A226" s="25" t="s">
        <v>113</v>
      </c>
      <c r="B226" s="25" t="s">
        <v>113</v>
      </c>
      <c r="C226" s="25" t="s">
        <v>113</v>
      </c>
      <c r="D226" s="25" t="s">
        <v>610</v>
      </c>
      <c r="E226" s="25" t="s">
        <v>303</v>
      </c>
      <c r="F226" s="25" t="s">
        <v>611</v>
      </c>
      <c r="G226" s="27">
        <v>299.08999999999997</v>
      </c>
      <c r="H226" s="27">
        <v>0</v>
      </c>
      <c r="I226" s="10">
        <f t="shared" si="3"/>
        <v>0</v>
      </c>
    </row>
    <row r="227" spans="1:9" ht="27" customHeight="1" x14ac:dyDescent="0.25">
      <c r="A227" s="25"/>
      <c r="B227" s="25"/>
      <c r="C227" s="25" t="s">
        <v>580</v>
      </c>
      <c r="D227" s="25"/>
      <c r="E227" s="25"/>
      <c r="F227" s="25" t="s">
        <v>581</v>
      </c>
      <c r="G227" s="27">
        <v>281638.5</v>
      </c>
      <c r="H227" s="27">
        <v>281638.5</v>
      </c>
      <c r="I227" s="10">
        <f t="shared" si="3"/>
        <v>1</v>
      </c>
    </row>
    <row r="228" spans="1:9" ht="14.25" customHeight="1" x14ac:dyDescent="0.25">
      <c r="A228" s="25" t="s">
        <v>113</v>
      </c>
      <c r="B228" s="25" t="s">
        <v>113</v>
      </c>
      <c r="C228" s="25" t="s">
        <v>113</v>
      </c>
      <c r="D228" s="25" t="s">
        <v>610</v>
      </c>
      <c r="E228" s="25" t="s">
        <v>111</v>
      </c>
      <c r="F228" s="25" t="s">
        <v>611</v>
      </c>
      <c r="G228" s="27">
        <v>281638.5</v>
      </c>
      <c r="H228" s="27">
        <v>281638.5</v>
      </c>
      <c r="I228" s="10">
        <f t="shared" si="3"/>
        <v>1</v>
      </c>
    </row>
    <row r="229" spans="1:9" ht="39.950000000000003" customHeight="1" x14ac:dyDescent="0.25">
      <c r="A229" s="25"/>
      <c r="B229" s="25"/>
      <c r="C229" s="25" t="s">
        <v>582</v>
      </c>
      <c r="D229" s="25"/>
      <c r="E229" s="25"/>
      <c r="F229" s="25" t="s">
        <v>583</v>
      </c>
      <c r="G229" s="27">
        <v>58700.91</v>
      </c>
      <c r="H229" s="27">
        <v>58456.5</v>
      </c>
      <c r="I229" s="10">
        <f t="shared" si="3"/>
        <v>0.99583635074822519</v>
      </c>
    </row>
    <row r="230" spans="1:9" ht="27" customHeight="1" x14ac:dyDescent="0.25">
      <c r="A230" s="25" t="s">
        <v>113</v>
      </c>
      <c r="B230" s="25" t="s">
        <v>113</v>
      </c>
      <c r="C230" s="25" t="s">
        <v>113</v>
      </c>
      <c r="D230" s="25" t="s">
        <v>610</v>
      </c>
      <c r="E230" s="25" t="s">
        <v>133</v>
      </c>
      <c r="F230" s="25" t="s">
        <v>611</v>
      </c>
      <c r="G230" s="27">
        <v>58700.91</v>
      </c>
      <c r="H230" s="27">
        <v>58456.5</v>
      </c>
      <c r="I230" s="10">
        <f t="shared" si="3"/>
        <v>0.99583635074822519</v>
      </c>
    </row>
    <row r="231" spans="1:9" ht="14.25" customHeight="1" x14ac:dyDescent="0.25">
      <c r="A231" s="7"/>
      <c r="B231" s="7" t="s">
        <v>654</v>
      </c>
      <c r="C231" s="7"/>
      <c r="D231" s="7"/>
      <c r="E231" s="7"/>
      <c r="F231" s="7" t="s">
        <v>655</v>
      </c>
      <c r="G231" s="29">
        <v>4000</v>
      </c>
      <c r="H231" s="29">
        <v>0</v>
      </c>
      <c r="I231" s="10">
        <f t="shared" si="3"/>
        <v>0</v>
      </c>
    </row>
    <row r="232" spans="1:9" ht="27" customHeight="1" x14ac:dyDescent="0.25">
      <c r="A232" s="25"/>
      <c r="B232" s="25"/>
      <c r="C232" s="25" t="s">
        <v>570</v>
      </c>
      <c r="D232" s="25"/>
      <c r="E232" s="25"/>
      <c r="F232" s="25" t="s">
        <v>571</v>
      </c>
      <c r="G232" s="27">
        <v>4000</v>
      </c>
      <c r="H232" s="27">
        <v>0</v>
      </c>
      <c r="I232" s="10">
        <f t="shared" si="3"/>
        <v>0</v>
      </c>
    </row>
    <row r="233" spans="1:9" ht="14.25" customHeight="1" x14ac:dyDescent="0.25">
      <c r="A233" s="25" t="s">
        <v>113</v>
      </c>
      <c r="B233" s="25" t="s">
        <v>113</v>
      </c>
      <c r="C233" s="25" t="s">
        <v>113</v>
      </c>
      <c r="D233" s="25" t="s">
        <v>586</v>
      </c>
      <c r="E233" s="25" t="s">
        <v>303</v>
      </c>
      <c r="F233" s="25" t="s">
        <v>587</v>
      </c>
      <c r="G233" s="27">
        <v>3500</v>
      </c>
      <c r="H233" s="27">
        <v>0</v>
      </c>
      <c r="I233" s="10">
        <f t="shared" si="3"/>
        <v>0</v>
      </c>
    </row>
    <row r="234" spans="1:9" ht="14.25" customHeight="1" x14ac:dyDescent="0.25">
      <c r="A234" s="25" t="s">
        <v>113</v>
      </c>
      <c r="B234" s="25" t="s">
        <v>113</v>
      </c>
      <c r="C234" s="25" t="s">
        <v>113</v>
      </c>
      <c r="D234" s="25" t="s">
        <v>608</v>
      </c>
      <c r="E234" s="25" t="s">
        <v>303</v>
      </c>
      <c r="F234" s="25" t="s">
        <v>609</v>
      </c>
      <c r="G234" s="27">
        <v>500</v>
      </c>
      <c r="H234" s="27">
        <v>0</v>
      </c>
      <c r="I234" s="10">
        <f t="shared" si="3"/>
        <v>0</v>
      </c>
    </row>
    <row r="235" spans="1:9" ht="14.25" customHeight="1" x14ac:dyDescent="0.25">
      <c r="A235" s="7"/>
      <c r="B235" s="7" t="s">
        <v>656</v>
      </c>
      <c r="C235" s="7"/>
      <c r="D235" s="7"/>
      <c r="E235" s="7"/>
      <c r="F235" s="7" t="s">
        <v>301</v>
      </c>
      <c r="G235" s="29">
        <v>2700</v>
      </c>
      <c r="H235" s="29">
        <v>0</v>
      </c>
      <c r="I235" s="10">
        <f t="shared" si="3"/>
        <v>0</v>
      </c>
    </row>
    <row r="236" spans="1:9" ht="27" customHeight="1" x14ac:dyDescent="0.25">
      <c r="A236" s="25"/>
      <c r="B236" s="25"/>
      <c r="C236" s="25" t="s">
        <v>570</v>
      </c>
      <c r="D236" s="25"/>
      <c r="E236" s="25"/>
      <c r="F236" s="25" t="s">
        <v>571</v>
      </c>
      <c r="G236" s="27">
        <v>2700</v>
      </c>
      <c r="H236" s="27">
        <v>0</v>
      </c>
      <c r="I236" s="10">
        <f t="shared" si="3"/>
        <v>0</v>
      </c>
    </row>
    <row r="237" spans="1:9" ht="14.25" customHeight="1" x14ac:dyDescent="0.25">
      <c r="A237" s="25" t="s">
        <v>113</v>
      </c>
      <c r="B237" s="25" t="s">
        <v>113</v>
      </c>
      <c r="C237" s="25" t="s">
        <v>113</v>
      </c>
      <c r="D237" s="25" t="s">
        <v>586</v>
      </c>
      <c r="E237" s="25" t="s">
        <v>303</v>
      </c>
      <c r="F237" s="25" t="s">
        <v>587</v>
      </c>
      <c r="G237" s="27">
        <v>2300</v>
      </c>
      <c r="H237" s="27">
        <v>0</v>
      </c>
      <c r="I237" s="10">
        <f t="shared" si="3"/>
        <v>0</v>
      </c>
    </row>
    <row r="238" spans="1:9" ht="14.25" customHeight="1" x14ac:dyDescent="0.25">
      <c r="A238" s="25" t="s">
        <v>113</v>
      </c>
      <c r="B238" s="25" t="s">
        <v>113</v>
      </c>
      <c r="C238" s="25" t="s">
        <v>113</v>
      </c>
      <c r="D238" s="25" t="s">
        <v>608</v>
      </c>
      <c r="E238" s="25" t="s">
        <v>303</v>
      </c>
      <c r="F238" s="25" t="s">
        <v>609</v>
      </c>
      <c r="G238" s="27">
        <v>400</v>
      </c>
      <c r="H238" s="27">
        <v>0</v>
      </c>
      <c r="I238" s="10">
        <f t="shared" si="3"/>
        <v>0</v>
      </c>
    </row>
    <row r="239" spans="1:9" ht="27" customHeight="1" x14ac:dyDescent="0.25">
      <c r="A239" s="3" t="s">
        <v>381</v>
      </c>
      <c r="B239" s="3"/>
      <c r="C239" s="3"/>
      <c r="D239" s="3"/>
      <c r="E239" s="3"/>
      <c r="F239" s="3" t="s">
        <v>382</v>
      </c>
      <c r="G239" s="23">
        <v>101000</v>
      </c>
      <c r="H239" s="23">
        <v>100002.55</v>
      </c>
      <c r="I239" s="5">
        <f t="shared" si="3"/>
        <v>0.99012425742574262</v>
      </c>
    </row>
    <row r="240" spans="1:9" ht="39.950000000000003" customHeight="1" x14ac:dyDescent="0.25">
      <c r="A240" s="7"/>
      <c r="B240" s="7" t="s">
        <v>403</v>
      </c>
      <c r="C240" s="7"/>
      <c r="D240" s="7"/>
      <c r="E240" s="7"/>
      <c r="F240" s="7" t="s">
        <v>404</v>
      </c>
      <c r="G240" s="29">
        <v>101000</v>
      </c>
      <c r="H240" s="29">
        <v>100002.55</v>
      </c>
      <c r="I240" s="10">
        <f t="shared" si="3"/>
        <v>0.99012425742574262</v>
      </c>
    </row>
    <row r="241" spans="1:9" ht="27" customHeight="1" x14ac:dyDescent="0.25">
      <c r="A241" s="25"/>
      <c r="B241" s="25"/>
      <c r="C241" s="25" t="s">
        <v>592</v>
      </c>
      <c r="D241" s="25"/>
      <c r="E241" s="25"/>
      <c r="F241" s="25" t="s">
        <v>593</v>
      </c>
      <c r="G241" s="27">
        <v>101000</v>
      </c>
      <c r="H241" s="27">
        <v>100002.55</v>
      </c>
      <c r="I241" s="10">
        <f t="shared" si="3"/>
        <v>0.99012425742574262</v>
      </c>
    </row>
    <row r="242" spans="1:9" ht="27" customHeight="1" x14ac:dyDescent="0.25">
      <c r="A242" s="25" t="s">
        <v>113</v>
      </c>
      <c r="B242" s="25" t="s">
        <v>113</v>
      </c>
      <c r="C242" s="25" t="s">
        <v>113</v>
      </c>
      <c r="D242" s="25" t="s">
        <v>657</v>
      </c>
      <c r="E242" s="25" t="s">
        <v>303</v>
      </c>
      <c r="F242" s="25" t="s">
        <v>658</v>
      </c>
      <c r="G242" s="27">
        <v>101000</v>
      </c>
      <c r="H242" s="27">
        <v>100002.55</v>
      </c>
      <c r="I242" s="10">
        <f t="shared" si="3"/>
        <v>0.99012425742574262</v>
      </c>
    </row>
    <row r="243" spans="1:9" ht="27" customHeight="1" x14ac:dyDescent="0.25">
      <c r="A243" s="3" t="s">
        <v>659</v>
      </c>
      <c r="B243" s="3"/>
      <c r="C243" s="3"/>
      <c r="D243" s="3"/>
      <c r="E243" s="3"/>
      <c r="F243" s="3" t="s">
        <v>660</v>
      </c>
      <c r="G243" s="23">
        <v>334000</v>
      </c>
      <c r="H243" s="23">
        <v>239430.12</v>
      </c>
      <c r="I243" s="5">
        <f t="shared" si="3"/>
        <v>0.71685664670658678</v>
      </c>
    </row>
    <row r="244" spans="1:9" ht="39.950000000000003" customHeight="1" x14ac:dyDescent="0.25">
      <c r="A244" s="7"/>
      <c r="B244" s="7" t="s">
        <v>661</v>
      </c>
      <c r="C244" s="7"/>
      <c r="D244" s="7"/>
      <c r="E244" s="7"/>
      <c r="F244" s="7" t="s">
        <v>662</v>
      </c>
      <c r="G244" s="29">
        <v>334000</v>
      </c>
      <c r="H244" s="29">
        <v>239430.12</v>
      </c>
      <c r="I244" s="10">
        <f t="shared" si="3"/>
        <v>0.71685664670658678</v>
      </c>
    </row>
    <row r="245" spans="1:9" ht="27" customHeight="1" x14ac:dyDescent="0.25">
      <c r="A245" s="25"/>
      <c r="B245" s="25"/>
      <c r="C245" s="25" t="s">
        <v>663</v>
      </c>
      <c r="D245" s="25"/>
      <c r="E245" s="25"/>
      <c r="F245" s="25" t="s">
        <v>664</v>
      </c>
      <c r="G245" s="27">
        <v>334000</v>
      </c>
      <c r="H245" s="27">
        <v>239430.12</v>
      </c>
      <c r="I245" s="10">
        <f t="shared" si="3"/>
        <v>0.71685664670658678</v>
      </c>
    </row>
    <row r="246" spans="1:9" ht="27" customHeight="1" x14ac:dyDescent="0.25">
      <c r="A246" s="25" t="s">
        <v>113</v>
      </c>
      <c r="B246" s="25" t="s">
        <v>113</v>
      </c>
      <c r="C246" s="25" t="s">
        <v>113</v>
      </c>
      <c r="D246" s="25" t="s">
        <v>665</v>
      </c>
      <c r="E246" s="25" t="s">
        <v>303</v>
      </c>
      <c r="F246" s="25" t="s">
        <v>666</v>
      </c>
      <c r="G246" s="27">
        <v>334000</v>
      </c>
      <c r="H246" s="27">
        <v>239430.12</v>
      </c>
      <c r="I246" s="10">
        <f t="shared" si="3"/>
        <v>0.71685664670658678</v>
      </c>
    </row>
    <row r="247" spans="1:9" ht="14.25" customHeight="1" x14ac:dyDescent="0.25">
      <c r="A247" s="3" t="s">
        <v>422</v>
      </c>
      <c r="B247" s="3"/>
      <c r="C247" s="3"/>
      <c r="D247" s="3"/>
      <c r="E247" s="3"/>
      <c r="F247" s="3" t="s">
        <v>423</v>
      </c>
      <c r="G247" s="23">
        <v>185000</v>
      </c>
      <c r="H247" s="23">
        <v>0</v>
      </c>
      <c r="I247" s="5">
        <f t="shared" si="3"/>
        <v>0</v>
      </c>
    </row>
    <row r="248" spans="1:9" ht="14.25" customHeight="1" x14ac:dyDescent="0.25">
      <c r="A248" s="7"/>
      <c r="B248" s="7" t="s">
        <v>667</v>
      </c>
      <c r="C248" s="7"/>
      <c r="D248" s="7"/>
      <c r="E248" s="7"/>
      <c r="F248" s="7" t="s">
        <v>668</v>
      </c>
      <c r="G248" s="29">
        <v>185000</v>
      </c>
      <c r="H248" s="29">
        <v>0</v>
      </c>
      <c r="I248" s="10">
        <f t="shared" si="3"/>
        <v>0</v>
      </c>
    </row>
    <row r="249" spans="1:9" ht="27" customHeight="1" x14ac:dyDescent="0.25">
      <c r="A249" s="25"/>
      <c r="B249" s="25"/>
      <c r="C249" s="25" t="s">
        <v>570</v>
      </c>
      <c r="D249" s="25"/>
      <c r="E249" s="25"/>
      <c r="F249" s="25" t="s">
        <v>571</v>
      </c>
      <c r="G249" s="27">
        <v>185000</v>
      </c>
      <c r="H249" s="27">
        <v>0</v>
      </c>
      <c r="I249" s="10">
        <f t="shared" si="3"/>
        <v>0</v>
      </c>
    </row>
    <row r="250" spans="1:9" ht="14.25" customHeight="1" x14ac:dyDescent="0.25">
      <c r="A250" s="25" t="s">
        <v>113</v>
      </c>
      <c r="B250" s="25" t="s">
        <v>113</v>
      </c>
      <c r="C250" s="25" t="s">
        <v>113</v>
      </c>
      <c r="D250" s="25" t="s">
        <v>669</v>
      </c>
      <c r="E250" s="25" t="s">
        <v>303</v>
      </c>
      <c r="F250" s="25" t="s">
        <v>670</v>
      </c>
      <c r="G250" s="27">
        <v>185000</v>
      </c>
      <c r="H250" s="27">
        <v>0</v>
      </c>
      <c r="I250" s="10">
        <f t="shared" si="3"/>
        <v>0</v>
      </c>
    </row>
    <row r="251" spans="1:9" ht="27" customHeight="1" x14ac:dyDescent="0.25">
      <c r="A251" s="3" t="s">
        <v>454</v>
      </c>
      <c r="B251" s="3"/>
      <c r="C251" s="3"/>
      <c r="D251" s="3"/>
      <c r="E251" s="3"/>
      <c r="F251" s="3" t="s">
        <v>455</v>
      </c>
      <c r="G251" s="23">
        <v>19638581.920000002</v>
      </c>
      <c r="H251" s="23">
        <v>17801583.710000001</v>
      </c>
      <c r="I251" s="5">
        <f t="shared" si="3"/>
        <v>0.90645973230230048</v>
      </c>
    </row>
    <row r="252" spans="1:9" ht="27" customHeight="1" x14ac:dyDescent="0.25">
      <c r="A252" s="7"/>
      <c r="B252" s="7" t="s">
        <v>456</v>
      </c>
      <c r="C252" s="7"/>
      <c r="D252" s="7"/>
      <c r="E252" s="7"/>
      <c r="F252" s="7" t="s">
        <v>457</v>
      </c>
      <c r="G252" s="29">
        <v>10338813.619999999</v>
      </c>
      <c r="H252" s="29">
        <v>10078041.949999999</v>
      </c>
      <c r="I252" s="10">
        <f t="shared" si="3"/>
        <v>0.97477740874489238</v>
      </c>
    </row>
    <row r="253" spans="1:9" ht="27" customHeight="1" x14ac:dyDescent="0.25">
      <c r="A253" s="25"/>
      <c r="B253" s="25"/>
      <c r="C253" s="25" t="s">
        <v>570</v>
      </c>
      <c r="D253" s="25"/>
      <c r="E253" s="25"/>
      <c r="F253" s="25" t="s">
        <v>571</v>
      </c>
      <c r="G253" s="27">
        <v>1314767.98</v>
      </c>
      <c r="H253" s="27">
        <v>1198858.42</v>
      </c>
      <c r="I253" s="10">
        <f t="shared" si="3"/>
        <v>0.91184029291616908</v>
      </c>
    </row>
    <row r="254" spans="1:9" ht="27" customHeight="1" x14ac:dyDescent="0.25">
      <c r="A254" s="25" t="s">
        <v>113</v>
      </c>
      <c r="B254" s="25" t="s">
        <v>113</v>
      </c>
      <c r="C254" s="25" t="s">
        <v>113</v>
      </c>
      <c r="D254" s="25" t="s">
        <v>586</v>
      </c>
      <c r="E254" s="25" t="s">
        <v>303</v>
      </c>
      <c r="F254" s="25" t="s">
        <v>587</v>
      </c>
      <c r="G254" s="27">
        <v>596910</v>
      </c>
      <c r="H254" s="27">
        <v>527716.71</v>
      </c>
      <c r="I254" s="10">
        <f t="shared" si="3"/>
        <v>0.88408086646228068</v>
      </c>
    </row>
    <row r="255" spans="1:9" ht="14.25" customHeight="1" x14ac:dyDescent="0.25">
      <c r="A255" s="25" t="s">
        <v>113</v>
      </c>
      <c r="B255" s="25" t="s">
        <v>113</v>
      </c>
      <c r="C255" s="25" t="s">
        <v>113</v>
      </c>
      <c r="D255" s="25" t="s">
        <v>652</v>
      </c>
      <c r="E255" s="25" t="s">
        <v>303</v>
      </c>
      <c r="F255" s="25" t="s">
        <v>653</v>
      </c>
      <c r="G255" s="27">
        <v>800</v>
      </c>
      <c r="H255" s="27">
        <v>299.77999999999997</v>
      </c>
      <c r="I255" s="10">
        <f t="shared" si="3"/>
        <v>0.37472499999999997</v>
      </c>
    </row>
    <row r="256" spans="1:9" ht="27" customHeight="1" x14ac:dyDescent="0.25">
      <c r="A256" s="25" t="s">
        <v>113</v>
      </c>
      <c r="B256" s="25" t="s">
        <v>113</v>
      </c>
      <c r="C256" s="25" t="s">
        <v>113</v>
      </c>
      <c r="D256" s="25" t="s">
        <v>671</v>
      </c>
      <c r="E256" s="25" t="s">
        <v>303</v>
      </c>
      <c r="F256" s="25" t="s">
        <v>672</v>
      </c>
      <c r="G256" s="27">
        <v>8500</v>
      </c>
      <c r="H256" s="27">
        <v>2601.96</v>
      </c>
      <c r="I256" s="10">
        <f t="shared" si="3"/>
        <v>0.30611294117647059</v>
      </c>
    </row>
    <row r="257" spans="1:9" ht="27" customHeight="1" x14ac:dyDescent="0.25">
      <c r="A257" s="25" t="s">
        <v>113</v>
      </c>
      <c r="B257" s="25" t="s">
        <v>113</v>
      </c>
      <c r="C257" s="25" t="s">
        <v>113</v>
      </c>
      <c r="D257" s="25" t="s">
        <v>600</v>
      </c>
      <c r="E257" s="25" t="s">
        <v>303</v>
      </c>
      <c r="F257" s="25" t="s">
        <v>601</v>
      </c>
      <c r="G257" s="27">
        <v>113100</v>
      </c>
      <c r="H257" s="27">
        <v>111408.78</v>
      </c>
      <c r="I257" s="10">
        <f t="shared" si="3"/>
        <v>0.98504668435013265</v>
      </c>
    </row>
    <row r="258" spans="1:9" ht="27" customHeight="1" x14ac:dyDescent="0.25">
      <c r="A258" s="25" t="s">
        <v>113</v>
      </c>
      <c r="B258" s="25" t="s">
        <v>113</v>
      </c>
      <c r="C258" s="25" t="s">
        <v>113</v>
      </c>
      <c r="D258" s="25" t="s">
        <v>588</v>
      </c>
      <c r="E258" s="25" t="s">
        <v>303</v>
      </c>
      <c r="F258" s="25" t="s">
        <v>589</v>
      </c>
      <c r="G258" s="27">
        <v>15000</v>
      </c>
      <c r="H258" s="27">
        <v>6550</v>
      </c>
      <c r="I258" s="10">
        <f t="shared" ref="I258:I321" si="4">IF($G258=0,0,$H258/$G258)</f>
        <v>0.43666666666666665</v>
      </c>
    </row>
    <row r="259" spans="1:9" ht="27" customHeight="1" x14ac:dyDescent="0.25">
      <c r="A259" s="25" t="s">
        <v>113</v>
      </c>
      <c r="B259" s="25" t="s">
        <v>113</v>
      </c>
      <c r="C259" s="25" t="s">
        <v>113</v>
      </c>
      <c r="D259" s="25" t="s">
        <v>613</v>
      </c>
      <c r="E259" s="25" t="s">
        <v>303</v>
      </c>
      <c r="F259" s="25" t="s">
        <v>614</v>
      </c>
      <c r="G259" s="27">
        <v>6300</v>
      </c>
      <c r="H259" s="27">
        <v>2420.42</v>
      </c>
      <c r="I259" s="10">
        <f t="shared" si="4"/>
        <v>0.38419365079365081</v>
      </c>
    </row>
    <row r="260" spans="1:9" ht="27" customHeight="1" x14ac:dyDescent="0.25">
      <c r="A260" s="25" t="s">
        <v>113</v>
      </c>
      <c r="B260" s="25" t="s">
        <v>113</v>
      </c>
      <c r="C260" s="25" t="s">
        <v>113</v>
      </c>
      <c r="D260" s="25" t="s">
        <v>574</v>
      </c>
      <c r="E260" s="25" t="s">
        <v>303</v>
      </c>
      <c r="F260" s="25" t="s">
        <v>575</v>
      </c>
      <c r="G260" s="27">
        <v>207160</v>
      </c>
      <c r="H260" s="27">
        <v>194037.56</v>
      </c>
      <c r="I260" s="10">
        <f t="shared" si="4"/>
        <v>0.93665553195597606</v>
      </c>
    </row>
    <row r="261" spans="1:9" ht="27" customHeight="1" x14ac:dyDescent="0.25">
      <c r="A261" s="25" t="s">
        <v>113</v>
      </c>
      <c r="B261" s="25" t="s">
        <v>113</v>
      </c>
      <c r="C261" s="25" t="s">
        <v>113</v>
      </c>
      <c r="D261" s="25" t="s">
        <v>673</v>
      </c>
      <c r="E261" s="25" t="s">
        <v>303</v>
      </c>
      <c r="F261" s="25" t="s">
        <v>674</v>
      </c>
      <c r="G261" s="27">
        <v>274.75</v>
      </c>
      <c r="H261" s="27">
        <v>274.75</v>
      </c>
      <c r="I261" s="10">
        <f t="shared" si="4"/>
        <v>1</v>
      </c>
    </row>
    <row r="262" spans="1:9" ht="14.25" customHeight="1" x14ac:dyDescent="0.25">
      <c r="A262" s="25" t="s">
        <v>113</v>
      </c>
      <c r="B262" s="25" t="s">
        <v>113</v>
      </c>
      <c r="C262" s="25" t="s">
        <v>113</v>
      </c>
      <c r="D262" s="25" t="s">
        <v>602</v>
      </c>
      <c r="E262" s="25" t="s">
        <v>303</v>
      </c>
      <c r="F262" s="25" t="s">
        <v>603</v>
      </c>
      <c r="G262" s="27">
        <v>4000</v>
      </c>
      <c r="H262" s="27">
        <v>2926.45</v>
      </c>
      <c r="I262" s="10">
        <f t="shared" si="4"/>
        <v>0.7316125</v>
      </c>
    </row>
    <row r="263" spans="1:9" ht="14.25" customHeight="1" x14ac:dyDescent="0.25">
      <c r="A263" s="25" t="s">
        <v>113</v>
      </c>
      <c r="B263" s="25" t="s">
        <v>113</v>
      </c>
      <c r="C263" s="25" t="s">
        <v>113</v>
      </c>
      <c r="D263" s="25" t="s">
        <v>675</v>
      </c>
      <c r="E263" s="25" t="s">
        <v>303</v>
      </c>
      <c r="F263" s="25" t="s">
        <v>676</v>
      </c>
      <c r="G263" s="27">
        <v>51.99</v>
      </c>
      <c r="H263" s="27">
        <v>51.99</v>
      </c>
      <c r="I263" s="10">
        <f t="shared" si="4"/>
        <v>1</v>
      </c>
    </row>
    <row r="264" spans="1:9" ht="27" customHeight="1" x14ac:dyDescent="0.25">
      <c r="A264" s="25" t="s">
        <v>113</v>
      </c>
      <c r="B264" s="25" t="s">
        <v>113</v>
      </c>
      <c r="C264" s="25" t="s">
        <v>113</v>
      </c>
      <c r="D264" s="25" t="s">
        <v>608</v>
      </c>
      <c r="E264" s="25" t="s">
        <v>303</v>
      </c>
      <c r="F264" s="25" t="s">
        <v>609</v>
      </c>
      <c r="G264" s="27">
        <v>7000</v>
      </c>
      <c r="H264" s="27">
        <v>3489.9</v>
      </c>
      <c r="I264" s="10">
        <f t="shared" si="4"/>
        <v>0.49855714285714287</v>
      </c>
    </row>
    <row r="265" spans="1:9" ht="27" customHeight="1" x14ac:dyDescent="0.25">
      <c r="A265" s="25" t="s">
        <v>113</v>
      </c>
      <c r="B265" s="25" t="s">
        <v>113</v>
      </c>
      <c r="C265" s="25" t="s">
        <v>113</v>
      </c>
      <c r="D265" s="25" t="s">
        <v>590</v>
      </c>
      <c r="E265" s="25" t="s">
        <v>303</v>
      </c>
      <c r="F265" s="25" t="s">
        <v>591</v>
      </c>
      <c r="G265" s="27">
        <v>21500</v>
      </c>
      <c r="H265" s="27">
        <v>16028.88</v>
      </c>
      <c r="I265" s="10">
        <f t="shared" si="4"/>
        <v>0.74552930232558134</v>
      </c>
    </row>
    <row r="266" spans="1:9" ht="27" customHeight="1" x14ac:dyDescent="0.25">
      <c r="A266" s="25" t="s">
        <v>113</v>
      </c>
      <c r="B266" s="25" t="s">
        <v>113</v>
      </c>
      <c r="C266" s="25" t="s">
        <v>113</v>
      </c>
      <c r="D266" s="25" t="s">
        <v>615</v>
      </c>
      <c r="E266" s="25" t="s">
        <v>303</v>
      </c>
      <c r="F266" s="25" t="s">
        <v>616</v>
      </c>
      <c r="G266" s="27">
        <v>313381.24</v>
      </c>
      <c r="H266" s="27">
        <v>312407.24</v>
      </c>
      <c r="I266" s="10">
        <f t="shared" si="4"/>
        <v>0.99689196456048235</v>
      </c>
    </row>
    <row r="267" spans="1:9" ht="14.25" customHeight="1" x14ac:dyDescent="0.25">
      <c r="A267" s="25" t="s">
        <v>113</v>
      </c>
      <c r="B267" s="25" t="s">
        <v>113</v>
      </c>
      <c r="C267" s="25" t="s">
        <v>113</v>
      </c>
      <c r="D267" s="25" t="s">
        <v>619</v>
      </c>
      <c r="E267" s="25" t="s">
        <v>303</v>
      </c>
      <c r="F267" s="25" t="s">
        <v>620</v>
      </c>
      <c r="G267" s="27">
        <v>2000</v>
      </c>
      <c r="H267" s="27">
        <v>0</v>
      </c>
      <c r="I267" s="10">
        <f t="shared" si="4"/>
        <v>0</v>
      </c>
    </row>
    <row r="268" spans="1:9" ht="27" customHeight="1" x14ac:dyDescent="0.25">
      <c r="A268" s="25" t="s">
        <v>113</v>
      </c>
      <c r="B268" s="25" t="s">
        <v>113</v>
      </c>
      <c r="C268" s="25" t="s">
        <v>113</v>
      </c>
      <c r="D268" s="25" t="s">
        <v>621</v>
      </c>
      <c r="E268" s="25" t="s">
        <v>303</v>
      </c>
      <c r="F268" s="25" t="s">
        <v>622</v>
      </c>
      <c r="G268" s="27">
        <v>18790</v>
      </c>
      <c r="H268" s="27">
        <v>18644</v>
      </c>
      <c r="I268" s="10">
        <f t="shared" si="4"/>
        <v>0.99222990952634382</v>
      </c>
    </row>
    <row r="269" spans="1:9" ht="27" customHeight="1" x14ac:dyDescent="0.25">
      <c r="A269" s="25"/>
      <c r="B269" s="25"/>
      <c r="C269" s="25" t="s">
        <v>677</v>
      </c>
      <c r="D269" s="25"/>
      <c r="E269" s="25"/>
      <c r="F269" s="25" t="s">
        <v>678</v>
      </c>
      <c r="G269" s="27">
        <v>1010000</v>
      </c>
      <c r="H269" s="27">
        <v>1007049.12</v>
      </c>
      <c r="I269" s="10">
        <f t="shared" si="4"/>
        <v>0.99707833663366341</v>
      </c>
    </row>
    <row r="270" spans="1:9" ht="27" customHeight="1" x14ac:dyDescent="0.25">
      <c r="A270" s="25" t="s">
        <v>113</v>
      </c>
      <c r="B270" s="25" t="s">
        <v>113</v>
      </c>
      <c r="C270" s="25" t="s">
        <v>113</v>
      </c>
      <c r="D270" s="25" t="s">
        <v>679</v>
      </c>
      <c r="E270" s="25" t="s">
        <v>303</v>
      </c>
      <c r="F270" s="25" t="s">
        <v>680</v>
      </c>
      <c r="G270" s="27">
        <v>1010000</v>
      </c>
      <c r="H270" s="27">
        <v>1007049.12</v>
      </c>
      <c r="I270" s="10">
        <f t="shared" si="4"/>
        <v>0.99707833663366341</v>
      </c>
    </row>
    <row r="271" spans="1:9" ht="27" customHeight="1" x14ac:dyDescent="0.25">
      <c r="A271" s="25"/>
      <c r="B271" s="25"/>
      <c r="C271" s="25" t="s">
        <v>623</v>
      </c>
      <c r="D271" s="25"/>
      <c r="E271" s="25"/>
      <c r="F271" s="25" t="s">
        <v>624</v>
      </c>
      <c r="G271" s="27">
        <v>356800.2</v>
      </c>
      <c r="H271" s="27">
        <v>350022.22</v>
      </c>
      <c r="I271" s="10">
        <f t="shared" si="4"/>
        <v>0.98100342993081269</v>
      </c>
    </row>
    <row r="272" spans="1:9" ht="27" customHeight="1" x14ac:dyDescent="0.25">
      <c r="A272" s="25" t="s">
        <v>113</v>
      </c>
      <c r="B272" s="25" t="s">
        <v>113</v>
      </c>
      <c r="C272" s="25" t="s">
        <v>113</v>
      </c>
      <c r="D272" s="25" t="s">
        <v>625</v>
      </c>
      <c r="E272" s="25" t="s">
        <v>303</v>
      </c>
      <c r="F272" s="25" t="s">
        <v>626</v>
      </c>
      <c r="G272" s="27">
        <v>335150.2</v>
      </c>
      <c r="H272" s="27">
        <v>330572.21999999997</v>
      </c>
      <c r="I272" s="10">
        <f t="shared" si="4"/>
        <v>0.98634051240309562</v>
      </c>
    </row>
    <row r="273" spans="1:9" ht="27" customHeight="1" x14ac:dyDescent="0.25">
      <c r="A273" s="25" t="s">
        <v>113</v>
      </c>
      <c r="B273" s="25" t="s">
        <v>113</v>
      </c>
      <c r="C273" s="25" t="s">
        <v>113</v>
      </c>
      <c r="D273" s="25" t="s">
        <v>681</v>
      </c>
      <c r="E273" s="25" t="s">
        <v>303</v>
      </c>
      <c r="F273" s="25" t="s">
        <v>682</v>
      </c>
      <c r="G273" s="27">
        <v>21650</v>
      </c>
      <c r="H273" s="27">
        <v>19450</v>
      </c>
      <c r="I273" s="10">
        <f t="shared" si="4"/>
        <v>0.89838337182448036</v>
      </c>
    </row>
    <row r="274" spans="1:9" ht="27" customHeight="1" x14ac:dyDescent="0.25">
      <c r="A274" s="25"/>
      <c r="B274" s="25"/>
      <c r="C274" s="25" t="s">
        <v>592</v>
      </c>
      <c r="D274" s="25"/>
      <c r="E274" s="25"/>
      <c r="F274" s="25" t="s">
        <v>593</v>
      </c>
      <c r="G274" s="27">
        <v>7529291.4400000004</v>
      </c>
      <c r="H274" s="27">
        <v>7405128.1900000004</v>
      </c>
      <c r="I274" s="10">
        <f t="shared" si="4"/>
        <v>0.98350930482775945</v>
      </c>
    </row>
    <row r="275" spans="1:9" ht="27" customHeight="1" x14ac:dyDescent="0.25">
      <c r="A275" s="25" t="s">
        <v>113</v>
      </c>
      <c r="B275" s="25" t="s">
        <v>113</v>
      </c>
      <c r="C275" s="25" t="s">
        <v>113</v>
      </c>
      <c r="D275" s="25" t="s">
        <v>594</v>
      </c>
      <c r="E275" s="25" t="s">
        <v>303</v>
      </c>
      <c r="F275" s="25" t="s">
        <v>595</v>
      </c>
      <c r="G275" s="27">
        <v>786411</v>
      </c>
      <c r="H275" s="27">
        <v>776363.44</v>
      </c>
      <c r="I275" s="10">
        <f t="shared" si="4"/>
        <v>0.9872235256119255</v>
      </c>
    </row>
    <row r="276" spans="1:9" ht="27" customHeight="1" x14ac:dyDescent="0.25">
      <c r="A276" s="25" t="s">
        <v>113</v>
      </c>
      <c r="B276" s="25" t="s">
        <v>113</v>
      </c>
      <c r="C276" s="25" t="s">
        <v>113</v>
      </c>
      <c r="D276" s="25" t="s">
        <v>627</v>
      </c>
      <c r="E276" s="25" t="s">
        <v>303</v>
      </c>
      <c r="F276" s="25" t="s">
        <v>628</v>
      </c>
      <c r="G276" s="27">
        <v>46782.34</v>
      </c>
      <c r="H276" s="27">
        <v>46773.760000000002</v>
      </c>
      <c r="I276" s="10">
        <f t="shared" si="4"/>
        <v>0.9998165974596398</v>
      </c>
    </row>
    <row r="277" spans="1:9" ht="27" customHeight="1" x14ac:dyDescent="0.25">
      <c r="A277" s="25" t="s">
        <v>113</v>
      </c>
      <c r="B277" s="25" t="s">
        <v>113</v>
      </c>
      <c r="C277" s="25" t="s">
        <v>113</v>
      </c>
      <c r="D277" s="25" t="s">
        <v>596</v>
      </c>
      <c r="E277" s="25" t="s">
        <v>303</v>
      </c>
      <c r="F277" s="25" t="s">
        <v>597</v>
      </c>
      <c r="G277" s="27">
        <v>1100847.8799999999</v>
      </c>
      <c r="H277" s="27">
        <v>1079126.0900000001</v>
      </c>
      <c r="I277" s="10">
        <f t="shared" si="4"/>
        <v>0.98026812750913428</v>
      </c>
    </row>
    <row r="278" spans="1:9" ht="27" customHeight="1" x14ac:dyDescent="0.25">
      <c r="A278" s="25" t="s">
        <v>113</v>
      </c>
      <c r="B278" s="25" t="s">
        <v>113</v>
      </c>
      <c r="C278" s="25" t="s">
        <v>113</v>
      </c>
      <c r="D278" s="25" t="s">
        <v>598</v>
      </c>
      <c r="E278" s="25" t="s">
        <v>303</v>
      </c>
      <c r="F278" s="25" t="s">
        <v>599</v>
      </c>
      <c r="G278" s="27">
        <v>126433.3</v>
      </c>
      <c r="H278" s="27">
        <v>113174.25</v>
      </c>
      <c r="I278" s="10">
        <f t="shared" si="4"/>
        <v>0.89513008044557885</v>
      </c>
    </row>
    <row r="279" spans="1:9" ht="27" customHeight="1" x14ac:dyDescent="0.25">
      <c r="A279" s="25" t="s">
        <v>113</v>
      </c>
      <c r="B279" s="25" t="s">
        <v>113</v>
      </c>
      <c r="C279" s="25" t="s">
        <v>113</v>
      </c>
      <c r="D279" s="25" t="s">
        <v>629</v>
      </c>
      <c r="E279" s="25" t="s">
        <v>303</v>
      </c>
      <c r="F279" s="25" t="s">
        <v>630</v>
      </c>
      <c r="G279" s="27">
        <v>15300</v>
      </c>
      <c r="H279" s="27">
        <v>15215.38</v>
      </c>
      <c r="I279" s="10">
        <f t="shared" si="4"/>
        <v>0.99446928104575161</v>
      </c>
    </row>
    <row r="280" spans="1:9" ht="27" customHeight="1" x14ac:dyDescent="0.25">
      <c r="A280" s="25" t="s">
        <v>113</v>
      </c>
      <c r="B280" s="25" t="s">
        <v>113</v>
      </c>
      <c r="C280" s="25" t="s">
        <v>113</v>
      </c>
      <c r="D280" s="25" t="s">
        <v>683</v>
      </c>
      <c r="E280" s="25" t="s">
        <v>303</v>
      </c>
      <c r="F280" s="25" t="s">
        <v>684</v>
      </c>
      <c r="G280" s="27">
        <v>164.93</v>
      </c>
      <c r="H280" s="27">
        <v>164.93</v>
      </c>
      <c r="I280" s="10">
        <f t="shared" si="4"/>
        <v>1</v>
      </c>
    </row>
    <row r="281" spans="1:9" ht="14.25" customHeight="1" x14ac:dyDescent="0.25">
      <c r="A281" s="25" t="s">
        <v>113</v>
      </c>
      <c r="B281" s="25" t="s">
        <v>113</v>
      </c>
      <c r="C281" s="25" t="s">
        <v>113</v>
      </c>
      <c r="D281" s="25" t="s">
        <v>685</v>
      </c>
      <c r="E281" s="25" t="s">
        <v>303</v>
      </c>
      <c r="F281" s="25" t="s">
        <v>686</v>
      </c>
      <c r="G281" s="27">
        <v>5175.0600000000004</v>
      </c>
      <c r="H281" s="27">
        <v>5175.0600000000004</v>
      </c>
      <c r="I281" s="10">
        <f t="shared" si="4"/>
        <v>1</v>
      </c>
    </row>
    <row r="282" spans="1:9" ht="27" customHeight="1" x14ac:dyDescent="0.25">
      <c r="A282" s="25" t="s">
        <v>113</v>
      </c>
      <c r="B282" s="25" t="s">
        <v>113</v>
      </c>
      <c r="C282" s="25" t="s">
        <v>113</v>
      </c>
      <c r="D282" s="25" t="s">
        <v>687</v>
      </c>
      <c r="E282" s="25" t="s">
        <v>303</v>
      </c>
      <c r="F282" s="25" t="s">
        <v>688</v>
      </c>
      <c r="G282" s="27">
        <v>5160300.92</v>
      </c>
      <c r="H282" s="27">
        <v>5081349.26</v>
      </c>
      <c r="I282" s="10">
        <f t="shared" si="4"/>
        <v>0.98470018294979589</v>
      </c>
    </row>
    <row r="283" spans="1:9" ht="27" customHeight="1" x14ac:dyDescent="0.25">
      <c r="A283" s="25" t="s">
        <v>113</v>
      </c>
      <c r="B283" s="25" t="s">
        <v>113</v>
      </c>
      <c r="C283" s="25" t="s">
        <v>113</v>
      </c>
      <c r="D283" s="25" t="s">
        <v>689</v>
      </c>
      <c r="E283" s="25" t="s">
        <v>303</v>
      </c>
      <c r="F283" s="25" t="s">
        <v>690</v>
      </c>
      <c r="G283" s="27">
        <v>286894.44</v>
      </c>
      <c r="H283" s="27">
        <v>286804.45</v>
      </c>
      <c r="I283" s="10">
        <f t="shared" si="4"/>
        <v>0.99968633062390477</v>
      </c>
    </row>
    <row r="284" spans="1:9" ht="27" customHeight="1" x14ac:dyDescent="0.25">
      <c r="A284" s="25" t="s">
        <v>113</v>
      </c>
      <c r="B284" s="25" t="s">
        <v>113</v>
      </c>
      <c r="C284" s="25" t="s">
        <v>113</v>
      </c>
      <c r="D284" s="25" t="s">
        <v>691</v>
      </c>
      <c r="E284" s="25" t="s">
        <v>303</v>
      </c>
      <c r="F284" s="25" t="s">
        <v>692</v>
      </c>
      <c r="G284" s="27">
        <v>981.57</v>
      </c>
      <c r="H284" s="27">
        <v>981.57</v>
      </c>
      <c r="I284" s="10">
        <f t="shared" si="4"/>
        <v>1</v>
      </c>
    </row>
    <row r="285" spans="1:9" ht="27" customHeight="1" x14ac:dyDescent="0.25">
      <c r="A285" s="25"/>
      <c r="B285" s="25"/>
      <c r="C285" s="25" t="s">
        <v>576</v>
      </c>
      <c r="D285" s="25"/>
      <c r="E285" s="25"/>
      <c r="F285" s="25" t="s">
        <v>577</v>
      </c>
      <c r="G285" s="27">
        <v>127954</v>
      </c>
      <c r="H285" s="27">
        <v>116984</v>
      </c>
      <c r="I285" s="10">
        <f t="shared" si="4"/>
        <v>0.91426606436688185</v>
      </c>
    </row>
    <row r="286" spans="1:9" ht="27" customHeight="1" x14ac:dyDescent="0.25">
      <c r="A286" s="25" t="s">
        <v>113</v>
      </c>
      <c r="B286" s="25" t="s">
        <v>113</v>
      </c>
      <c r="C286" s="25" t="s">
        <v>113</v>
      </c>
      <c r="D286" s="25" t="s">
        <v>578</v>
      </c>
      <c r="E286" s="25" t="s">
        <v>303</v>
      </c>
      <c r="F286" s="25" t="s">
        <v>579</v>
      </c>
      <c r="G286" s="27">
        <v>116000</v>
      </c>
      <c r="H286" s="27">
        <v>105030</v>
      </c>
      <c r="I286" s="10">
        <f t="shared" si="4"/>
        <v>0.90543103448275863</v>
      </c>
    </row>
    <row r="287" spans="1:9" ht="14.25" customHeight="1" x14ac:dyDescent="0.25">
      <c r="A287" s="25" t="s">
        <v>113</v>
      </c>
      <c r="B287" s="25" t="s">
        <v>113</v>
      </c>
      <c r="C287" s="25" t="s">
        <v>113</v>
      </c>
      <c r="D287" s="25" t="s">
        <v>610</v>
      </c>
      <c r="E287" s="25" t="s">
        <v>303</v>
      </c>
      <c r="F287" s="25" t="s">
        <v>611</v>
      </c>
      <c r="G287" s="27">
        <v>11954</v>
      </c>
      <c r="H287" s="27">
        <v>11954</v>
      </c>
      <c r="I287" s="10">
        <f t="shared" si="4"/>
        <v>1</v>
      </c>
    </row>
    <row r="288" spans="1:9" ht="27" customHeight="1" x14ac:dyDescent="0.25">
      <c r="A288" s="7"/>
      <c r="B288" s="7" t="s">
        <v>460</v>
      </c>
      <c r="C288" s="7"/>
      <c r="D288" s="7"/>
      <c r="E288" s="7"/>
      <c r="F288" s="7" t="s">
        <v>461</v>
      </c>
      <c r="G288" s="29">
        <v>1291311.52</v>
      </c>
      <c r="H288" s="29">
        <v>881765.15</v>
      </c>
      <c r="I288" s="10">
        <f t="shared" si="4"/>
        <v>0.6828446399982554</v>
      </c>
    </row>
    <row r="289" spans="1:9" ht="27" customHeight="1" x14ac:dyDescent="0.25">
      <c r="A289" s="25"/>
      <c r="B289" s="25"/>
      <c r="C289" s="25" t="s">
        <v>570</v>
      </c>
      <c r="D289" s="25"/>
      <c r="E289" s="25"/>
      <c r="F289" s="25" t="s">
        <v>571</v>
      </c>
      <c r="G289" s="27">
        <v>42783.16</v>
      </c>
      <c r="H289" s="27">
        <v>40745.24</v>
      </c>
      <c r="I289" s="10">
        <f t="shared" si="4"/>
        <v>0.95236630487322571</v>
      </c>
    </row>
    <row r="290" spans="1:9" ht="14.25" customHeight="1" x14ac:dyDescent="0.25">
      <c r="A290" s="25" t="s">
        <v>113</v>
      </c>
      <c r="B290" s="25" t="s">
        <v>113</v>
      </c>
      <c r="C290" s="25" t="s">
        <v>113</v>
      </c>
      <c r="D290" s="25" t="s">
        <v>586</v>
      </c>
      <c r="E290" s="25" t="s">
        <v>303</v>
      </c>
      <c r="F290" s="25" t="s">
        <v>587</v>
      </c>
      <c r="G290" s="27">
        <v>6000</v>
      </c>
      <c r="H290" s="27">
        <v>6000</v>
      </c>
      <c r="I290" s="10">
        <f t="shared" si="4"/>
        <v>1</v>
      </c>
    </row>
    <row r="291" spans="1:9" ht="14.25" customHeight="1" x14ac:dyDescent="0.25">
      <c r="A291" s="25" t="s">
        <v>113</v>
      </c>
      <c r="B291" s="25" t="s">
        <v>113</v>
      </c>
      <c r="C291" s="25" t="s">
        <v>113</v>
      </c>
      <c r="D291" s="25" t="s">
        <v>693</v>
      </c>
      <c r="E291" s="25" t="s">
        <v>303</v>
      </c>
      <c r="F291" s="25" t="s">
        <v>694</v>
      </c>
      <c r="G291" s="27">
        <v>24000</v>
      </c>
      <c r="H291" s="27">
        <v>23358</v>
      </c>
      <c r="I291" s="10">
        <f t="shared" si="4"/>
        <v>0.97324999999999995</v>
      </c>
    </row>
    <row r="292" spans="1:9" ht="27" customHeight="1" x14ac:dyDescent="0.25">
      <c r="A292" s="25" t="s">
        <v>113</v>
      </c>
      <c r="B292" s="25" t="s">
        <v>113</v>
      </c>
      <c r="C292" s="25" t="s">
        <v>113</v>
      </c>
      <c r="D292" s="25" t="s">
        <v>615</v>
      </c>
      <c r="E292" s="25" t="s">
        <v>303</v>
      </c>
      <c r="F292" s="25" t="s">
        <v>616</v>
      </c>
      <c r="G292" s="27">
        <v>12783.16</v>
      </c>
      <c r="H292" s="27">
        <v>11387.24</v>
      </c>
      <c r="I292" s="10">
        <f t="shared" si="4"/>
        <v>0.89080008386032872</v>
      </c>
    </row>
    <row r="293" spans="1:9" ht="27" customHeight="1" x14ac:dyDescent="0.25">
      <c r="A293" s="25"/>
      <c r="B293" s="25"/>
      <c r="C293" s="25" t="s">
        <v>677</v>
      </c>
      <c r="D293" s="25"/>
      <c r="E293" s="25"/>
      <c r="F293" s="25" t="s">
        <v>678</v>
      </c>
      <c r="G293" s="27">
        <v>987000</v>
      </c>
      <c r="H293" s="27">
        <v>584152.18000000005</v>
      </c>
      <c r="I293" s="10">
        <f t="shared" si="4"/>
        <v>0.59184618034447822</v>
      </c>
    </row>
    <row r="294" spans="1:9" ht="27" customHeight="1" x14ac:dyDescent="0.25">
      <c r="A294" s="25" t="s">
        <v>113</v>
      </c>
      <c r="B294" s="25" t="s">
        <v>113</v>
      </c>
      <c r="C294" s="25" t="s">
        <v>113</v>
      </c>
      <c r="D294" s="25" t="s">
        <v>468</v>
      </c>
      <c r="E294" s="25" t="s">
        <v>303</v>
      </c>
      <c r="F294" s="25" t="s">
        <v>695</v>
      </c>
      <c r="G294" s="27">
        <v>37000</v>
      </c>
      <c r="H294" s="27">
        <v>5877.12</v>
      </c>
      <c r="I294" s="10">
        <f t="shared" si="4"/>
        <v>0.15884108108108108</v>
      </c>
    </row>
    <row r="295" spans="1:9" ht="27" customHeight="1" x14ac:dyDescent="0.25">
      <c r="A295" s="25" t="s">
        <v>113</v>
      </c>
      <c r="B295" s="25" t="s">
        <v>113</v>
      </c>
      <c r="C295" s="25" t="s">
        <v>113</v>
      </c>
      <c r="D295" s="25" t="s">
        <v>679</v>
      </c>
      <c r="E295" s="25" t="s">
        <v>303</v>
      </c>
      <c r="F295" s="25" t="s">
        <v>680</v>
      </c>
      <c r="G295" s="27">
        <v>950000</v>
      </c>
      <c r="H295" s="27">
        <v>578275.06000000006</v>
      </c>
      <c r="I295" s="10">
        <f t="shared" si="4"/>
        <v>0.60871058947368428</v>
      </c>
    </row>
    <row r="296" spans="1:9" ht="27" customHeight="1" x14ac:dyDescent="0.25">
      <c r="A296" s="25"/>
      <c r="B296" s="25"/>
      <c r="C296" s="25" t="s">
        <v>623</v>
      </c>
      <c r="D296" s="25"/>
      <c r="E296" s="25"/>
      <c r="F296" s="25" t="s">
        <v>624</v>
      </c>
      <c r="G296" s="27">
        <v>13888</v>
      </c>
      <c r="H296" s="27">
        <v>12987.6</v>
      </c>
      <c r="I296" s="10">
        <f t="shared" si="4"/>
        <v>0.93516705069124428</v>
      </c>
    </row>
    <row r="297" spans="1:9" ht="27" customHeight="1" x14ac:dyDescent="0.25">
      <c r="A297" s="25" t="s">
        <v>113</v>
      </c>
      <c r="B297" s="25" t="s">
        <v>113</v>
      </c>
      <c r="C297" s="25" t="s">
        <v>113</v>
      </c>
      <c r="D297" s="25" t="s">
        <v>625</v>
      </c>
      <c r="E297" s="25" t="s">
        <v>303</v>
      </c>
      <c r="F297" s="25" t="s">
        <v>626</v>
      </c>
      <c r="G297" s="27">
        <v>13888</v>
      </c>
      <c r="H297" s="27">
        <v>12987.6</v>
      </c>
      <c r="I297" s="10">
        <f t="shared" si="4"/>
        <v>0.93516705069124428</v>
      </c>
    </row>
    <row r="298" spans="1:9" ht="27" customHeight="1" x14ac:dyDescent="0.25">
      <c r="A298" s="25"/>
      <c r="B298" s="25"/>
      <c r="C298" s="25" t="s">
        <v>592</v>
      </c>
      <c r="D298" s="25"/>
      <c r="E298" s="25"/>
      <c r="F298" s="25" t="s">
        <v>593</v>
      </c>
      <c r="G298" s="27">
        <v>247640.36</v>
      </c>
      <c r="H298" s="27">
        <v>243880.13</v>
      </c>
      <c r="I298" s="10">
        <f t="shared" si="4"/>
        <v>0.98481576266485815</v>
      </c>
    </row>
    <row r="299" spans="1:9" ht="27" customHeight="1" x14ac:dyDescent="0.25">
      <c r="A299" s="25" t="s">
        <v>113</v>
      </c>
      <c r="B299" s="25" t="s">
        <v>113</v>
      </c>
      <c r="C299" s="25" t="s">
        <v>113</v>
      </c>
      <c r="D299" s="25" t="s">
        <v>596</v>
      </c>
      <c r="E299" s="25" t="s">
        <v>303</v>
      </c>
      <c r="F299" s="25" t="s">
        <v>597</v>
      </c>
      <c r="G299" s="27">
        <v>38035.379999999997</v>
      </c>
      <c r="H299" s="27">
        <v>36741.43</v>
      </c>
      <c r="I299" s="10">
        <f t="shared" si="4"/>
        <v>0.9659803582874682</v>
      </c>
    </row>
    <row r="300" spans="1:9" ht="27" customHeight="1" x14ac:dyDescent="0.25">
      <c r="A300" s="25" t="s">
        <v>113</v>
      </c>
      <c r="B300" s="25" t="s">
        <v>113</v>
      </c>
      <c r="C300" s="25" t="s">
        <v>113</v>
      </c>
      <c r="D300" s="25" t="s">
        <v>598</v>
      </c>
      <c r="E300" s="25" t="s">
        <v>303</v>
      </c>
      <c r="F300" s="25" t="s">
        <v>599</v>
      </c>
      <c r="G300" s="27">
        <v>5623.3</v>
      </c>
      <c r="H300" s="27">
        <v>5264.12</v>
      </c>
      <c r="I300" s="10">
        <f t="shared" si="4"/>
        <v>0.93612647377874192</v>
      </c>
    </row>
    <row r="301" spans="1:9" ht="27" customHeight="1" x14ac:dyDescent="0.25">
      <c r="A301" s="25" t="s">
        <v>113</v>
      </c>
      <c r="B301" s="25" t="s">
        <v>113</v>
      </c>
      <c r="C301" s="25" t="s">
        <v>113</v>
      </c>
      <c r="D301" s="25" t="s">
        <v>687</v>
      </c>
      <c r="E301" s="25" t="s">
        <v>303</v>
      </c>
      <c r="F301" s="25" t="s">
        <v>688</v>
      </c>
      <c r="G301" s="27">
        <v>191973.9</v>
      </c>
      <c r="H301" s="27">
        <v>189876.42</v>
      </c>
      <c r="I301" s="10">
        <f t="shared" si="4"/>
        <v>0.98907413976587455</v>
      </c>
    </row>
    <row r="302" spans="1:9" ht="27" customHeight="1" x14ac:dyDescent="0.25">
      <c r="A302" s="25" t="s">
        <v>113</v>
      </c>
      <c r="B302" s="25" t="s">
        <v>113</v>
      </c>
      <c r="C302" s="25" t="s">
        <v>113</v>
      </c>
      <c r="D302" s="25" t="s">
        <v>689</v>
      </c>
      <c r="E302" s="25" t="s">
        <v>303</v>
      </c>
      <c r="F302" s="25" t="s">
        <v>690</v>
      </c>
      <c r="G302" s="27">
        <v>12007.78</v>
      </c>
      <c r="H302" s="27">
        <v>11998.16</v>
      </c>
      <c r="I302" s="10">
        <f t="shared" si="4"/>
        <v>0.99919885274380438</v>
      </c>
    </row>
    <row r="303" spans="1:9" ht="27" customHeight="1" x14ac:dyDescent="0.25">
      <c r="A303" s="7"/>
      <c r="B303" s="7" t="s">
        <v>470</v>
      </c>
      <c r="C303" s="7"/>
      <c r="D303" s="7"/>
      <c r="E303" s="7"/>
      <c r="F303" s="7" t="s">
        <v>471</v>
      </c>
      <c r="G303" s="29">
        <v>4372301.84</v>
      </c>
      <c r="H303" s="29">
        <v>3472681.47</v>
      </c>
      <c r="I303" s="10">
        <f t="shared" si="4"/>
        <v>0.79424559352928847</v>
      </c>
    </row>
    <row r="304" spans="1:9" ht="27" customHeight="1" x14ac:dyDescent="0.25">
      <c r="A304" s="25"/>
      <c r="B304" s="25"/>
      <c r="C304" s="25" t="s">
        <v>570</v>
      </c>
      <c r="D304" s="25"/>
      <c r="E304" s="25"/>
      <c r="F304" s="25" t="s">
        <v>571</v>
      </c>
      <c r="G304" s="27">
        <v>615294.57999999996</v>
      </c>
      <c r="H304" s="27">
        <v>547932.37</v>
      </c>
      <c r="I304" s="10">
        <f t="shared" si="4"/>
        <v>0.89052039106211534</v>
      </c>
    </row>
    <row r="305" spans="1:9" ht="27" customHeight="1" x14ac:dyDescent="0.25">
      <c r="A305" s="25" t="s">
        <v>113</v>
      </c>
      <c r="B305" s="25" t="s">
        <v>113</v>
      </c>
      <c r="C305" s="25" t="s">
        <v>113</v>
      </c>
      <c r="D305" s="25" t="s">
        <v>586</v>
      </c>
      <c r="E305" s="25" t="s">
        <v>303</v>
      </c>
      <c r="F305" s="25" t="s">
        <v>587</v>
      </c>
      <c r="G305" s="27">
        <v>75070</v>
      </c>
      <c r="H305" s="27">
        <v>71366.47</v>
      </c>
      <c r="I305" s="10">
        <f t="shared" si="4"/>
        <v>0.95066564539762888</v>
      </c>
    </row>
    <row r="306" spans="1:9" ht="27" customHeight="1" x14ac:dyDescent="0.25">
      <c r="A306" s="25" t="s">
        <v>113</v>
      </c>
      <c r="B306" s="25" t="s">
        <v>113</v>
      </c>
      <c r="C306" s="25" t="s">
        <v>113</v>
      </c>
      <c r="D306" s="25" t="s">
        <v>693</v>
      </c>
      <c r="E306" s="25" t="s">
        <v>303</v>
      </c>
      <c r="F306" s="25" t="s">
        <v>694</v>
      </c>
      <c r="G306" s="27">
        <v>180000</v>
      </c>
      <c r="H306" s="27">
        <v>158270.29</v>
      </c>
      <c r="I306" s="10">
        <f t="shared" si="4"/>
        <v>0.8792793888888889</v>
      </c>
    </row>
    <row r="307" spans="1:9" ht="14.25" customHeight="1" x14ac:dyDescent="0.25">
      <c r="A307" s="25" t="s">
        <v>113</v>
      </c>
      <c r="B307" s="25" t="s">
        <v>113</v>
      </c>
      <c r="C307" s="25" t="s">
        <v>113</v>
      </c>
      <c r="D307" s="25" t="s">
        <v>671</v>
      </c>
      <c r="E307" s="25" t="s">
        <v>303</v>
      </c>
      <c r="F307" s="25" t="s">
        <v>672</v>
      </c>
      <c r="G307" s="27">
        <v>800</v>
      </c>
      <c r="H307" s="27">
        <v>0</v>
      </c>
      <c r="I307" s="10">
        <f t="shared" si="4"/>
        <v>0</v>
      </c>
    </row>
    <row r="308" spans="1:9" ht="27" customHeight="1" x14ac:dyDescent="0.25">
      <c r="A308" s="25" t="s">
        <v>113</v>
      </c>
      <c r="B308" s="25" t="s">
        <v>113</v>
      </c>
      <c r="C308" s="25" t="s">
        <v>113</v>
      </c>
      <c r="D308" s="25" t="s">
        <v>600</v>
      </c>
      <c r="E308" s="25" t="s">
        <v>303</v>
      </c>
      <c r="F308" s="25" t="s">
        <v>601</v>
      </c>
      <c r="G308" s="27">
        <v>156201.38</v>
      </c>
      <c r="H308" s="27">
        <v>132595.97</v>
      </c>
      <c r="I308" s="10">
        <f t="shared" si="4"/>
        <v>0.84887835177896631</v>
      </c>
    </row>
    <row r="309" spans="1:9" ht="14.25" customHeight="1" x14ac:dyDescent="0.25">
      <c r="A309" s="25" t="s">
        <v>113</v>
      </c>
      <c r="B309" s="25" t="s">
        <v>113</v>
      </c>
      <c r="C309" s="25" t="s">
        <v>113</v>
      </c>
      <c r="D309" s="25" t="s">
        <v>588</v>
      </c>
      <c r="E309" s="25" t="s">
        <v>303</v>
      </c>
      <c r="F309" s="25" t="s">
        <v>589</v>
      </c>
      <c r="G309" s="27">
        <v>2000</v>
      </c>
      <c r="H309" s="27">
        <v>0</v>
      </c>
      <c r="I309" s="10">
        <f t="shared" si="4"/>
        <v>0</v>
      </c>
    </row>
    <row r="310" spans="1:9" ht="27" customHeight="1" x14ac:dyDescent="0.25">
      <c r="A310" s="25" t="s">
        <v>113</v>
      </c>
      <c r="B310" s="25" t="s">
        <v>113</v>
      </c>
      <c r="C310" s="25" t="s">
        <v>113</v>
      </c>
      <c r="D310" s="25" t="s">
        <v>613</v>
      </c>
      <c r="E310" s="25" t="s">
        <v>303</v>
      </c>
      <c r="F310" s="25" t="s">
        <v>614</v>
      </c>
      <c r="G310" s="27">
        <v>4535</v>
      </c>
      <c r="H310" s="27">
        <v>4427.1499999999996</v>
      </c>
      <c r="I310" s="10">
        <f t="shared" si="4"/>
        <v>0.97621830209481797</v>
      </c>
    </row>
    <row r="311" spans="1:9" ht="27" customHeight="1" x14ac:dyDescent="0.25">
      <c r="A311" s="25" t="s">
        <v>113</v>
      </c>
      <c r="B311" s="25" t="s">
        <v>113</v>
      </c>
      <c r="C311" s="25" t="s">
        <v>113</v>
      </c>
      <c r="D311" s="25" t="s">
        <v>574</v>
      </c>
      <c r="E311" s="25" t="s">
        <v>303</v>
      </c>
      <c r="F311" s="25" t="s">
        <v>575</v>
      </c>
      <c r="G311" s="27">
        <v>70100</v>
      </c>
      <c r="H311" s="27">
        <v>65416.86</v>
      </c>
      <c r="I311" s="10">
        <f t="shared" si="4"/>
        <v>0.93319343794579168</v>
      </c>
    </row>
    <row r="312" spans="1:9" ht="14.25" customHeight="1" x14ac:dyDescent="0.25">
      <c r="A312" s="25" t="s">
        <v>113</v>
      </c>
      <c r="B312" s="25" t="s">
        <v>113</v>
      </c>
      <c r="C312" s="25" t="s">
        <v>113</v>
      </c>
      <c r="D312" s="25" t="s">
        <v>602</v>
      </c>
      <c r="E312" s="25" t="s">
        <v>303</v>
      </c>
      <c r="F312" s="25" t="s">
        <v>603</v>
      </c>
      <c r="G312" s="27">
        <v>2000</v>
      </c>
      <c r="H312" s="27">
        <v>692.52</v>
      </c>
      <c r="I312" s="10">
        <f t="shared" si="4"/>
        <v>0.34626000000000001</v>
      </c>
    </row>
    <row r="313" spans="1:9" ht="27" customHeight="1" x14ac:dyDescent="0.25">
      <c r="A313" s="25" t="s">
        <v>113</v>
      </c>
      <c r="B313" s="25" t="s">
        <v>113</v>
      </c>
      <c r="C313" s="25" t="s">
        <v>113</v>
      </c>
      <c r="D313" s="25" t="s">
        <v>608</v>
      </c>
      <c r="E313" s="25" t="s">
        <v>303</v>
      </c>
      <c r="F313" s="25" t="s">
        <v>609</v>
      </c>
      <c r="G313" s="27">
        <v>2700</v>
      </c>
      <c r="H313" s="27">
        <v>512.9</v>
      </c>
      <c r="I313" s="10">
        <f t="shared" si="4"/>
        <v>0.18996296296296294</v>
      </c>
    </row>
    <row r="314" spans="1:9" ht="27" customHeight="1" x14ac:dyDescent="0.25">
      <c r="A314" s="25" t="s">
        <v>113</v>
      </c>
      <c r="B314" s="25" t="s">
        <v>113</v>
      </c>
      <c r="C314" s="25" t="s">
        <v>113</v>
      </c>
      <c r="D314" s="25" t="s">
        <v>590</v>
      </c>
      <c r="E314" s="25" t="s">
        <v>303</v>
      </c>
      <c r="F314" s="25" t="s">
        <v>591</v>
      </c>
      <c r="G314" s="27">
        <v>9000</v>
      </c>
      <c r="H314" s="27">
        <v>5065.07</v>
      </c>
      <c r="I314" s="10">
        <f t="shared" si="4"/>
        <v>0.56278555555555554</v>
      </c>
    </row>
    <row r="315" spans="1:9" ht="27" customHeight="1" x14ac:dyDescent="0.25">
      <c r="A315" s="25" t="s">
        <v>113</v>
      </c>
      <c r="B315" s="25" t="s">
        <v>113</v>
      </c>
      <c r="C315" s="25" t="s">
        <v>113</v>
      </c>
      <c r="D315" s="25" t="s">
        <v>615</v>
      </c>
      <c r="E315" s="25" t="s">
        <v>303</v>
      </c>
      <c r="F315" s="25" t="s">
        <v>616</v>
      </c>
      <c r="G315" s="27">
        <v>108088.2</v>
      </c>
      <c r="H315" s="27">
        <v>106978.14</v>
      </c>
      <c r="I315" s="10">
        <f t="shared" si="4"/>
        <v>0.98973005378940537</v>
      </c>
    </row>
    <row r="316" spans="1:9" ht="14.25" customHeight="1" x14ac:dyDescent="0.25">
      <c r="A316" s="25" t="s">
        <v>113</v>
      </c>
      <c r="B316" s="25" t="s">
        <v>113</v>
      </c>
      <c r="C316" s="25" t="s">
        <v>113</v>
      </c>
      <c r="D316" s="25" t="s">
        <v>619</v>
      </c>
      <c r="E316" s="25" t="s">
        <v>303</v>
      </c>
      <c r="F316" s="25" t="s">
        <v>620</v>
      </c>
      <c r="G316" s="27">
        <v>1000</v>
      </c>
      <c r="H316" s="27">
        <v>282</v>
      </c>
      <c r="I316" s="10">
        <f t="shared" si="4"/>
        <v>0.28199999999999997</v>
      </c>
    </row>
    <row r="317" spans="1:9" ht="27" customHeight="1" x14ac:dyDescent="0.25">
      <c r="A317" s="25" t="s">
        <v>113</v>
      </c>
      <c r="B317" s="25" t="s">
        <v>113</v>
      </c>
      <c r="C317" s="25" t="s">
        <v>113</v>
      </c>
      <c r="D317" s="25" t="s">
        <v>621</v>
      </c>
      <c r="E317" s="25" t="s">
        <v>303</v>
      </c>
      <c r="F317" s="25" t="s">
        <v>622</v>
      </c>
      <c r="G317" s="27">
        <v>3800</v>
      </c>
      <c r="H317" s="27">
        <v>2325</v>
      </c>
      <c r="I317" s="10">
        <f t="shared" si="4"/>
        <v>0.61184210526315785</v>
      </c>
    </row>
    <row r="318" spans="1:9" ht="27" customHeight="1" x14ac:dyDescent="0.25">
      <c r="A318" s="25"/>
      <c r="B318" s="25"/>
      <c r="C318" s="25" t="s">
        <v>677</v>
      </c>
      <c r="D318" s="25"/>
      <c r="E318" s="25"/>
      <c r="F318" s="25" t="s">
        <v>678</v>
      </c>
      <c r="G318" s="27">
        <v>266800</v>
      </c>
      <c r="H318" s="27">
        <v>164680.85999999999</v>
      </c>
      <c r="I318" s="10">
        <f t="shared" si="4"/>
        <v>0.61724460269865067</v>
      </c>
    </row>
    <row r="319" spans="1:9" ht="27" customHeight="1" x14ac:dyDescent="0.25">
      <c r="A319" s="25" t="s">
        <v>113</v>
      </c>
      <c r="B319" s="25" t="s">
        <v>113</v>
      </c>
      <c r="C319" s="25" t="s">
        <v>113</v>
      </c>
      <c r="D319" s="25" t="s">
        <v>468</v>
      </c>
      <c r="E319" s="25" t="s">
        <v>303</v>
      </c>
      <c r="F319" s="25" t="s">
        <v>695</v>
      </c>
      <c r="G319" s="27">
        <v>266800</v>
      </c>
      <c r="H319" s="27">
        <v>164680.85999999999</v>
      </c>
      <c r="I319" s="10">
        <f t="shared" si="4"/>
        <v>0.61724460269865067</v>
      </c>
    </row>
    <row r="320" spans="1:9" ht="27" customHeight="1" x14ac:dyDescent="0.25">
      <c r="A320" s="25"/>
      <c r="B320" s="25"/>
      <c r="C320" s="25" t="s">
        <v>623</v>
      </c>
      <c r="D320" s="25"/>
      <c r="E320" s="25"/>
      <c r="F320" s="25" t="s">
        <v>624</v>
      </c>
      <c r="G320" s="27">
        <v>106882.8</v>
      </c>
      <c r="H320" s="27">
        <v>94608.04</v>
      </c>
      <c r="I320" s="10">
        <f t="shared" si="4"/>
        <v>0.88515682598135514</v>
      </c>
    </row>
    <row r="321" spans="1:9" ht="27" customHeight="1" x14ac:dyDescent="0.25">
      <c r="A321" s="25" t="s">
        <v>113</v>
      </c>
      <c r="B321" s="25" t="s">
        <v>113</v>
      </c>
      <c r="C321" s="25" t="s">
        <v>113</v>
      </c>
      <c r="D321" s="25" t="s">
        <v>625</v>
      </c>
      <c r="E321" s="25" t="s">
        <v>303</v>
      </c>
      <c r="F321" s="25" t="s">
        <v>626</v>
      </c>
      <c r="G321" s="27">
        <v>106882.8</v>
      </c>
      <c r="H321" s="27">
        <v>94608.04</v>
      </c>
      <c r="I321" s="10">
        <f t="shared" si="4"/>
        <v>0.88515682598135514</v>
      </c>
    </row>
    <row r="322" spans="1:9" ht="27" customHeight="1" x14ac:dyDescent="0.25">
      <c r="A322" s="25"/>
      <c r="B322" s="25"/>
      <c r="C322" s="25" t="s">
        <v>592</v>
      </c>
      <c r="D322" s="25"/>
      <c r="E322" s="25"/>
      <c r="F322" s="25" t="s">
        <v>593</v>
      </c>
      <c r="G322" s="27">
        <v>2720227.46</v>
      </c>
      <c r="H322" s="27">
        <v>2609955.5099999998</v>
      </c>
      <c r="I322" s="10">
        <f t="shared" ref="I322:I385" si="5">IF($G322=0,0,$H322/$G322)</f>
        <v>0.95946223188262347</v>
      </c>
    </row>
    <row r="323" spans="1:9" ht="27" customHeight="1" x14ac:dyDescent="0.25">
      <c r="A323" s="25" t="s">
        <v>113</v>
      </c>
      <c r="B323" s="25" t="s">
        <v>113</v>
      </c>
      <c r="C323" s="25" t="s">
        <v>113</v>
      </c>
      <c r="D323" s="25" t="s">
        <v>594</v>
      </c>
      <c r="E323" s="25" t="s">
        <v>303</v>
      </c>
      <c r="F323" s="25" t="s">
        <v>595</v>
      </c>
      <c r="G323" s="27">
        <v>697719.6</v>
      </c>
      <c r="H323" s="27">
        <v>683849.22</v>
      </c>
      <c r="I323" s="10">
        <f t="shared" si="5"/>
        <v>0.98012040940228706</v>
      </c>
    </row>
    <row r="324" spans="1:9" ht="14.25" customHeight="1" x14ac:dyDescent="0.25">
      <c r="A324" s="25" t="s">
        <v>113</v>
      </c>
      <c r="B324" s="25" t="s">
        <v>113</v>
      </c>
      <c r="C324" s="25" t="s">
        <v>113</v>
      </c>
      <c r="D324" s="25" t="s">
        <v>627</v>
      </c>
      <c r="E324" s="25" t="s">
        <v>303</v>
      </c>
      <c r="F324" s="25" t="s">
        <v>628</v>
      </c>
      <c r="G324" s="27">
        <v>43780.77</v>
      </c>
      <c r="H324" s="27">
        <v>43780.77</v>
      </c>
      <c r="I324" s="10">
        <f t="shared" si="5"/>
        <v>1</v>
      </c>
    </row>
    <row r="325" spans="1:9" ht="27" customHeight="1" x14ac:dyDescent="0.25">
      <c r="A325" s="25" t="s">
        <v>113</v>
      </c>
      <c r="B325" s="25" t="s">
        <v>113</v>
      </c>
      <c r="C325" s="25" t="s">
        <v>113</v>
      </c>
      <c r="D325" s="25" t="s">
        <v>596</v>
      </c>
      <c r="E325" s="25" t="s">
        <v>303</v>
      </c>
      <c r="F325" s="25" t="s">
        <v>597</v>
      </c>
      <c r="G325" s="27">
        <v>376909.72</v>
      </c>
      <c r="H325" s="27">
        <v>359732.68</v>
      </c>
      <c r="I325" s="10">
        <f t="shared" si="5"/>
        <v>0.95442664625364404</v>
      </c>
    </row>
    <row r="326" spans="1:9" ht="27" customHeight="1" x14ac:dyDescent="0.25">
      <c r="A326" s="25" t="s">
        <v>113</v>
      </c>
      <c r="B326" s="25" t="s">
        <v>113</v>
      </c>
      <c r="C326" s="25" t="s">
        <v>113</v>
      </c>
      <c r="D326" s="25" t="s">
        <v>598</v>
      </c>
      <c r="E326" s="25" t="s">
        <v>303</v>
      </c>
      <c r="F326" s="25" t="s">
        <v>599</v>
      </c>
      <c r="G326" s="27">
        <v>45150.57</v>
      </c>
      <c r="H326" s="27">
        <v>39395.760000000002</v>
      </c>
      <c r="I326" s="10">
        <f t="shared" si="5"/>
        <v>0.87254180844228546</v>
      </c>
    </row>
    <row r="327" spans="1:9" ht="27" customHeight="1" x14ac:dyDescent="0.25">
      <c r="A327" s="25" t="s">
        <v>113</v>
      </c>
      <c r="B327" s="25" t="s">
        <v>113</v>
      </c>
      <c r="C327" s="25" t="s">
        <v>113</v>
      </c>
      <c r="D327" s="25" t="s">
        <v>629</v>
      </c>
      <c r="E327" s="25" t="s">
        <v>303</v>
      </c>
      <c r="F327" s="25" t="s">
        <v>630</v>
      </c>
      <c r="G327" s="27">
        <v>14500</v>
      </c>
      <c r="H327" s="27">
        <v>13184.62</v>
      </c>
      <c r="I327" s="10">
        <f t="shared" si="5"/>
        <v>0.90928413793103458</v>
      </c>
    </row>
    <row r="328" spans="1:9" ht="27" customHeight="1" x14ac:dyDescent="0.25">
      <c r="A328" s="25" t="s">
        <v>113</v>
      </c>
      <c r="B328" s="25" t="s">
        <v>113</v>
      </c>
      <c r="C328" s="25" t="s">
        <v>113</v>
      </c>
      <c r="D328" s="25" t="s">
        <v>687</v>
      </c>
      <c r="E328" s="25" t="s">
        <v>303</v>
      </c>
      <c r="F328" s="25" t="s">
        <v>688</v>
      </c>
      <c r="G328" s="27">
        <v>1463500.79</v>
      </c>
      <c r="H328" s="27">
        <v>1391386.45</v>
      </c>
      <c r="I328" s="10">
        <f t="shared" si="5"/>
        <v>0.95072476865557409</v>
      </c>
    </row>
    <row r="329" spans="1:9" ht="27" customHeight="1" x14ac:dyDescent="0.25">
      <c r="A329" s="25" t="s">
        <v>113</v>
      </c>
      <c r="B329" s="25" t="s">
        <v>113</v>
      </c>
      <c r="C329" s="25" t="s">
        <v>113</v>
      </c>
      <c r="D329" s="25" t="s">
        <v>689</v>
      </c>
      <c r="E329" s="25" t="s">
        <v>303</v>
      </c>
      <c r="F329" s="25" t="s">
        <v>690</v>
      </c>
      <c r="G329" s="27">
        <v>78666.009999999995</v>
      </c>
      <c r="H329" s="27">
        <v>78626.009999999995</v>
      </c>
      <c r="I329" s="10">
        <f t="shared" si="5"/>
        <v>0.99949152117922335</v>
      </c>
    </row>
    <row r="330" spans="1:9" ht="27" customHeight="1" x14ac:dyDescent="0.25">
      <c r="A330" s="25"/>
      <c r="B330" s="25"/>
      <c r="C330" s="25" t="s">
        <v>576</v>
      </c>
      <c r="D330" s="25"/>
      <c r="E330" s="25"/>
      <c r="F330" s="25" t="s">
        <v>577</v>
      </c>
      <c r="G330" s="27">
        <v>663097</v>
      </c>
      <c r="H330" s="27">
        <v>55504.69</v>
      </c>
      <c r="I330" s="10">
        <f t="shared" si="5"/>
        <v>8.3705234679089191E-2</v>
      </c>
    </row>
    <row r="331" spans="1:9" ht="27" customHeight="1" x14ac:dyDescent="0.25">
      <c r="A331" s="25" t="s">
        <v>113</v>
      </c>
      <c r="B331" s="25" t="s">
        <v>113</v>
      </c>
      <c r="C331" s="25" t="s">
        <v>113</v>
      </c>
      <c r="D331" s="25" t="s">
        <v>578</v>
      </c>
      <c r="E331" s="25" t="s">
        <v>303</v>
      </c>
      <c r="F331" s="25" t="s">
        <v>579</v>
      </c>
      <c r="G331" s="27">
        <v>663097</v>
      </c>
      <c r="H331" s="27">
        <v>55504.69</v>
      </c>
      <c r="I331" s="10">
        <f t="shared" si="5"/>
        <v>8.3705234679089191E-2</v>
      </c>
    </row>
    <row r="332" spans="1:9" ht="27" customHeight="1" x14ac:dyDescent="0.25">
      <c r="A332" s="7"/>
      <c r="B332" s="7" t="s">
        <v>696</v>
      </c>
      <c r="C332" s="7"/>
      <c r="D332" s="7"/>
      <c r="E332" s="7"/>
      <c r="F332" s="7" t="s">
        <v>697</v>
      </c>
      <c r="G332" s="29">
        <v>449390.57</v>
      </c>
      <c r="H332" s="29">
        <v>410302.95</v>
      </c>
      <c r="I332" s="10">
        <f t="shared" si="5"/>
        <v>0.91302082729506318</v>
      </c>
    </row>
    <row r="333" spans="1:9" ht="27" customHeight="1" x14ac:dyDescent="0.25">
      <c r="A333" s="25"/>
      <c r="B333" s="25"/>
      <c r="C333" s="25" t="s">
        <v>570</v>
      </c>
      <c r="D333" s="25"/>
      <c r="E333" s="25"/>
      <c r="F333" s="25" t="s">
        <v>571</v>
      </c>
      <c r="G333" s="27">
        <v>28488.14</v>
      </c>
      <c r="H333" s="27">
        <v>18841.14</v>
      </c>
      <c r="I333" s="10">
        <f t="shared" si="5"/>
        <v>0.66136785342953242</v>
      </c>
    </row>
    <row r="334" spans="1:9" ht="27" customHeight="1" x14ac:dyDescent="0.25">
      <c r="A334" s="25" t="s">
        <v>113</v>
      </c>
      <c r="B334" s="25" t="s">
        <v>113</v>
      </c>
      <c r="C334" s="25" t="s">
        <v>113</v>
      </c>
      <c r="D334" s="25" t="s">
        <v>586</v>
      </c>
      <c r="E334" s="25" t="s">
        <v>303</v>
      </c>
      <c r="F334" s="25" t="s">
        <v>587</v>
      </c>
      <c r="G334" s="27">
        <v>3300</v>
      </c>
      <c r="H334" s="27">
        <v>1077.05</v>
      </c>
      <c r="I334" s="10">
        <f t="shared" si="5"/>
        <v>0.32637878787878788</v>
      </c>
    </row>
    <row r="335" spans="1:9" ht="27" customHeight="1" x14ac:dyDescent="0.25">
      <c r="A335" s="25" t="s">
        <v>113</v>
      </c>
      <c r="B335" s="25" t="s">
        <v>113</v>
      </c>
      <c r="C335" s="25" t="s">
        <v>113</v>
      </c>
      <c r="D335" s="25" t="s">
        <v>615</v>
      </c>
      <c r="E335" s="25" t="s">
        <v>303</v>
      </c>
      <c r="F335" s="25" t="s">
        <v>616</v>
      </c>
      <c r="G335" s="27">
        <v>25188.14</v>
      </c>
      <c r="H335" s="27">
        <v>17764.09</v>
      </c>
      <c r="I335" s="10">
        <f t="shared" si="5"/>
        <v>0.70525612450939212</v>
      </c>
    </row>
    <row r="336" spans="1:9" ht="27" customHeight="1" x14ac:dyDescent="0.25">
      <c r="A336" s="25"/>
      <c r="B336" s="25"/>
      <c r="C336" s="25" t="s">
        <v>623</v>
      </c>
      <c r="D336" s="25"/>
      <c r="E336" s="25"/>
      <c r="F336" s="25" t="s">
        <v>624</v>
      </c>
      <c r="G336" s="27">
        <v>30759.26</v>
      </c>
      <c r="H336" s="27">
        <v>21606.62</v>
      </c>
      <c r="I336" s="10">
        <f t="shared" si="5"/>
        <v>0.70244277658175136</v>
      </c>
    </row>
    <row r="337" spans="1:9" ht="27" customHeight="1" x14ac:dyDescent="0.25">
      <c r="A337" s="25" t="s">
        <v>113</v>
      </c>
      <c r="B337" s="25" t="s">
        <v>113</v>
      </c>
      <c r="C337" s="25" t="s">
        <v>113</v>
      </c>
      <c r="D337" s="25" t="s">
        <v>625</v>
      </c>
      <c r="E337" s="25" t="s">
        <v>303</v>
      </c>
      <c r="F337" s="25" t="s">
        <v>626</v>
      </c>
      <c r="G337" s="27">
        <v>30759.26</v>
      </c>
      <c r="H337" s="27">
        <v>21606.62</v>
      </c>
      <c r="I337" s="10">
        <f t="shared" si="5"/>
        <v>0.70244277658175136</v>
      </c>
    </row>
    <row r="338" spans="1:9" ht="27" customHeight="1" x14ac:dyDescent="0.25">
      <c r="A338" s="25"/>
      <c r="B338" s="25"/>
      <c r="C338" s="25" t="s">
        <v>592</v>
      </c>
      <c r="D338" s="25"/>
      <c r="E338" s="25"/>
      <c r="F338" s="25" t="s">
        <v>593</v>
      </c>
      <c r="G338" s="27">
        <v>390143.17</v>
      </c>
      <c r="H338" s="27">
        <v>369855.19</v>
      </c>
      <c r="I338" s="10">
        <f t="shared" si="5"/>
        <v>0.94799862829842696</v>
      </c>
    </row>
    <row r="339" spans="1:9" ht="27" customHeight="1" x14ac:dyDescent="0.25">
      <c r="A339" s="25" t="s">
        <v>113</v>
      </c>
      <c r="B339" s="25" t="s">
        <v>113</v>
      </c>
      <c r="C339" s="25" t="s">
        <v>113</v>
      </c>
      <c r="D339" s="25" t="s">
        <v>596</v>
      </c>
      <c r="E339" s="25" t="s">
        <v>303</v>
      </c>
      <c r="F339" s="25" t="s">
        <v>597</v>
      </c>
      <c r="G339" s="27">
        <v>58839.26</v>
      </c>
      <c r="H339" s="27">
        <v>55629.54</v>
      </c>
      <c r="I339" s="10">
        <f t="shared" si="5"/>
        <v>0.94544934793537505</v>
      </c>
    </row>
    <row r="340" spans="1:9" ht="27" customHeight="1" x14ac:dyDescent="0.25">
      <c r="A340" s="25" t="s">
        <v>113</v>
      </c>
      <c r="B340" s="25" t="s">
        <v>113</v>
      </c>
      <c r="C340" s="25" t="s">
        <v>113</v>
      </c>
      <c r="D340" s="25" t="s">
        <v>598</v>
      </c>
      <c r="E340" s="25" t="s">
        <v>303</v>
      </c>
      <c r="F340" s="25" t="s">
        <v>599</v>
      </c>
      <c r="G340" s="27">
        <v>7948.98</v>
      </c>
      <c r="H340" s="27">
        <v>3006.48</v>
      </c>
      <c r="I340" s="10">
        <f t="shared" si="5"/>
        <v>0.37822211151619456</v>
      </c>
    </row>
    <row r="341" spans="1:9" ht="27" customHeight="1" x14ac:dyDescent="0.25">
      <c r="A341" s="25" t="s">
        <v>113</v>
      </c>
      <c r="B341" s="25" t="s">
        <v>113</v>
      </c>
      <c r="C341" s="25" t="s">
        <v>113</v>
      </c>
      <c r="D341" s="25" t="s">
        <v>687</v>
      </c>
      <c r="E341" s="25" t="s">
        <v>303</v>
      </c>
      <c r="F341" s="25" t="s">
        <v>688</v>
      </c>
      <c r="G341" s="27">
        <v>311032.44</v>
      </c>
      <c r="H341" s="27">
        <v>298906.61</v>
      </c>
      <c r="I341" s="10">
        <f t="shared" si="5"/>
        <v>0.96101425947724295</v>
      </c>
    </row>
    <row r="342" spans="1:9" ht="27" customHeight="1" x14ac:dyDescent="0.25">
      <c r="A342" s="25" t="s">
        <v>113</v>
      </c>
      <c r="B342" s="25" t="s">
        <v>113</v>
      </c>
      <c r="C342" s="25" t="s">
        <v>113</v>
      </c>
      <c r="D342" s="25" t="s">
        <v>689</v>
      </c>
      <c r="E342" s="25" t="s">
        <v>303</v>
      </c>
      <c r="F342" s="25" t="s">
        <v>690</v>
      </c>
      <c r="G342" s="27">
        <v>12322.49</v>
      </c>
      <c r="H342" s="27">
        <v>12312.56</v>
      </c>
      <c r="I342" s="10">
        <f t="shared" si="5"/>
        <v>0.99919415637586229</v>
      </c>
    </row>
    <row r="343" spans="1:9" ht="27" customHeight="1" x14ac:dyDescent="0.25">
      <c r="A343" s="7"/>
      <c r="B343" s="7" t="s">
        <v>698</v>
      </c>
      <c r="C343" s="7"/>
      <c r="D343" s="7"/>
      <c r="E343" s="7"/>
      <c r="F343" s="7" t="s">
        <v>699</v>
      </c>
      <c r="G343" s="29">
        <v>939120</v>
      </c>
      <c r="H343" s="29">
        <v>847585.33</v>
      </c>
      <c r="I343" s="10">
        <f t="shared" si="5"/>
        <v>0.90253144433086285</v>
      </c>
    </row>
    <row r="344" spans="1:9" ht="27" customHeight="1" x14ac:dyDescent="0.25">
      <c r="A344" s="25"/>
      <c r="B344" s="25"/>
      <c r="C344" s="25" t="s">
        <v>570</v>
      </c>
      <c r="D344" s="25"/>
      <c r="E344" s="25"/>
      <c r="F344" s="25" t="s">
        <v>571</v>
      </c>
      <c r="G344" s="27">
        <v>900000</v>
      </c>
      <c r="H344" s="27">
        <v>846065.24</v>
      </c>
      <c r="I344" s="10">
        <f t="shared" si="5"/>
        <v>0.94007248888888884</v>
      </c>
    </row>
    <row r="345" spans="1:9" ht="27" customHeight="1" x14ac:dyDescent="0.25">
      <c r="A345" s="25" t="s">
        <v>113</v>
      </c>
      <c r="B345" s="25" t="s">
        <v>113</v>
      </c>
      <c r="C345" s="25" t="s">
        <v>113</v>
      </c>
      <c r="D345" s="25" t="s">
        <v>574</v>
      </c>
      <c r="E345" s="25" t="s">
        <v>303</v>
      </c>
      <c r="F345" s="25" t="s">
        <v>575</v>
      </c>
      <c r="G345" s="27">
        <v>900000</v>
      </c>
      <c r="H345" s="27">
        <v>846065.24</v>
      </c>
      <c r="I345" s="10">
        <f t="shared" si="5"/>
        <v>0.94007248888888884</v>
      </c>
    </row>
    <row r="346" spans="1:9" ht="27" customHeight="1" x14ac:dyDescent="0.25">
      <c r="A346" s="25"/>
      <c r="B346" s="25"/>
      <c r="C346" s="25" t="s">
        <v>592</v>
      </c>
      <c r="D346" s="25"/>
      <c r="E346" s="25"/>
      <c r="F346" s="25" t="s">
        <v>593</v>
      </c>
      <c r="G346" s="27">
        <v>39120</v>
      </c>
      <c r="H346" s="27">
        <v>1520.09</v>
      </c>
      <c r="I346" s="10">
        <f t="shared" si="5"/>
        <v>3.8857106339468303E-2</v>
      </c>
    </row>
    <row r="347" spans="1:9" ht="14.25" customHeight="1" x14ac:dyDescent="0.25">
      <c r="A347" s="25" t="s">
        <v>113</v>
      </c>
      <c r="B347" s="25" t="s">
        <v>113</v>
      </c>
      <c r="C347" s="25" t="s">
        <v>113</v>
      </c>
      <c r="D347" s="25" t="s">
        <v>596</v>
      </c>
      <c r="E347" s="25" t="s">
        <v>303</v>
      </c>
      <c r="F347" s="25" t="s">
        <v>597</v>
      </c>
      <c r="G347" s="27">
        <v>13000</v>
      </c>
      <c r="H347" s="27">
        <v>220.09</v>
      </c>
      <c r="I347" s="10">
        <f t="shared" si="5"/>
        <v>1.6930000000000001E-2</v>
      </c>
    </row>
    <row r="348" spans="1:9" ht="27" customHeight="1" x14ac:dyDescent="0.25">
      <c r="A348" s="25" t="s">
        <v>113</v>
      </c>
      <c r="B348" s="25" t="s">
        <v>113</v>
      </c>
      <c r="C348" s="25" t="s">
        <v>113</v>
      </c>
      <c r="D348" s="25" t="s">
        <v>629</v>
      </c>
      <c r="E348" s="25" t="s">
        <v>303</v>
      </c>
      <c r="F348" s="25" t="s">
        <v>630</v>
      </c>
      <c r="G348" s="27">
        <v>26120</v>
      </c>
      <c r="H348" s="27">
        <v>1300</v>
      </c>
      <c r="I348" s="10">
        <f t="shared" si="5"/>
        <v>4.9770290964777947E-2</v>
      </c>
    </row>
    <row r="349" spans="1:9" ht="14.25" customHeight="1" x14ac:dyDescent="0.25">
      <c r="A349" s="7"/>
      <c r="B349" s="7" t="s">
        <v>700</v>
      </c>
      <c r="C349" s="7"/>
      <c r="D349" s="7"/>
      <c r="E349" s="7"/>
      <c r="F349" s="7" t="s">
        <v>701</v>
      </c>
      <c r="G349" s="29">
        <v>15.25</v>
      </c>
      <c r="H349" s="29">
        <v>0</v>
      </c>
      <c r="I349" s="10">
        <f t="shared" si="5"/>
        <v>0</v>
      </c>
    </row>
    <row r="350" spans="1:9" ht="14.25" customHeight="1" x14ac:dyDescent="0.25">
      <c r="A350" s="25"/>
      <c r="B350" s="25"/>
      <c r="C350" s="25" t="s">
        <v>592</v>
      </c>
      <c r="D350" s="25"/>
      <c r="E350" s="25"/>
      <c r="F350" s="25" t="s">
        <v>593</v>
      </c>
      <c r="G350" s="27">
        <v>15.25</v>
      </c>
      <c r="H350" s="27">
        <v>0</v>
      </c>
      <c r="I350" s="10">
        <f t="shared" si="5"/>
        <v>0</v>
      </c>
    </row>
    <row r="351" spans="1:9" ht="14.25" customHeight="1" x14ac:dyDescent="0.25">
      <c r="A351" s="25" t="s">
        <v>113</v>
      </c>
      <c r="B351" s="25" t="s">
        <v>113</v>
      </c>
      <c r="C351" s="25" t="s">
        <v>113</v>
      </c>
      <c r="D351" s="25" t="s">
        <v>596</v>
      </c>
      <c r="E351" s="25" t="s">
        <v>303</v>
      </c>
      <c r="F351" s="25" t="s">
        <v>597</v>
      </c>
      <c r="G351" s="27">
        <v>0.17</v>
      </c>
      <c r="H351" s="27">
        <v>0</v>
      </c>
      <c r="I351" s="10">
        <f t="shared" si="5"/>
        <v>0</v>
      </c>
    </row>
    <row r="352" spans="1:9" ht="14.25" customHeight="1" x14ac:dyDescent="0.25">
      <c r="A352" s="25" t="s">
        <v>113</v>
      </c>
      <c r="B352" s="25" t="s">
        <v>113</v>
      </c>
      <c r="C352" s="25" t="s">
        <v>113</v>
      </c>
      <c r="D352" s="25" t="s">
        <v>598</v>
      </c>
      <c r="E352" s="25" t="s">
        <v>303</v>
      </c>
      <c r="F352" s="25" t="s">
        <v>599</v>
      </c>
      <c r="G352" s="27">
        <v>3.98</v>
      </c>
      <c r="H352" s="27">
        <v>0</v>
      </c>
      <c r="I352" s="10">
        <f t="shared" si="5"/>
        <v>0</v>
      </c>
    </row>
    <row r="353" spans="1:9" ht="14.25" customHeight="1" x14ac:dyDescent="0.25">
      <c r="A353" s="25" t="s">
        <v>113</v>
      </c>
      <c r="B353" s="25" t="s">
        <v>113</v>
      </c>
      <c r="C353" s="25" t="s">
        <v>113</v>
      </c>
      <c r="D353" s="25" t="s">
        <v>687</v>
      </c>
      <c r="E353" s="25" t="s">
        <v>303</v>
      </c>
      <c r="F353" s="25" t="s">
        <v>688</v>
      </c>
      <c r="G353" s="27">
        <v>8</v>
      </c>
      <c r="H353" s="27">
        <v>0</v>
      </c>
      <c r="I353" s="10">
        <f t="shared" si="5"/>
        <v>0</v>
      </c>
    </row>
    <row r="354" spans="1:9" ht="14.25" customHeight="1" x14ac:dyDescent="0.25">
      <c r="A354" s="25" t="s">
        <v>113</v>
      </c>
      <c r="B354" s="25" t="s">
        <v>113</v>
      </c>
      <c r="C354" s="25" t="s">
        <v>113</v>
      </c>
      <c r="D354" s="25" t="s">
        <v>689</v>
      </c>
      <c r="E354" s="25" t="s">
        <v>303</v>
      </c>
      <c r="F354" s="25" t="s">
        <v>690</v>
      </c>
      <c r="G354" s="27">
        <v>3.1</v>
      </c>
      <c r="H354" s="27">
        <v>0</v>
      </c>
      <c r="I354" s="10">
        <f t="shared" si="5"/>
        <v>0</v>
      </c>
    </row>
    <row r="355" spans="1:9" ht="14.25" customHeight="1" x14ac:dyDescent="0.25">
      <c r="A355" s="7"/>
      <c r="B355" s="7" t="s">
        <v>702</v>
      </c>
      <c r="C355" s="7"/>
      <c r="D355" s="7"/>
      <c r="E355" s="7"/>
      <c r="F355" s="7" t="s">
        <v>703</v>
      </c>
      <c r="G355" s="29">
        <v>4000</v>
      </c>
      <c r="H355" s="29">
        <v>0</v>
      </c>
      <c r="I355" s="10">
        <f t="shared" si="5"/>
        <v>0</v>
      </c>
    </row>
    <row r="356" spans="1:9" ht="27" customHeight="1" x14ac:dyDescent="0.25">
      <c r="A356" s="25"/>
      <c r="B356" s="25"/>
      <c r="C356" s="25" t="s">
        <v>570</v>
      </c>
      <c r="D356" s="25"/>
      <c r="E356" s="25"/>
      <c r="F356" s="25" t="s">
        <v>571</v>
      </c>
      <c r="G356" s="27">
        <v>4000</v>
      </c>
      <c r="H356" s="27">
        <v>0</v>
      </c>
      <c r="I356" s="10">
        <f t="shared" si="5"/>
        <v>0</v>
      </c>
    </row>
    <row r="357" spans="1:9" ht="14.25" customHeight="1" x14ac:dyDescent="0.25">
      <c r="A357" s="25" t="s">
        <v>113</v>
      </c>
      <c r="B357" s="25" t="s">
        <v>113</v>
      </c>
      <c r="C357" s="25" t="s">
        <v>113</v>
      </c>
      <c r="D357" s="25" t="s">
        <v>574</v>
      </c>
      <c r="E357" s="25" t="s">
        <v>303</v>
      </c>
      <c r="F357" s="25" t="s">
        <v>575</v>
      </c>
      <c r="G357" s="27">
        <v>4000</v>
      </c>
      <c r="H357" s="27">
        <v>0</v>
      </c>
      <c r="I357" s="10">
        <f t="shared" si="5"/>
        <v>0</v>
      </c>
    </row>
    <row r="358" spans="1:9" ht="27" customHeight="1" x14ac:dyDescent="0.25">
      <c r="A358" s="7"/>
      <c r="B358" s="7" t="s">
        <v>472</v>
      </c>
      <c r="C358" s="7"/>
      <c r="D358" s="7"/>
      <c r="E358" s="7"/>
      <c r="F358" s="7" t="s">
        <v>473</v>
      </c>
      <c r="G358" s="29">
        <v>887843.87</v>
      </c>
      <c r="H358" s="29">
        <v>791656.16</v>
      </c>
      <c r="I358" s="10">
        <f t="shared" si="5"/>
        <v>0.89166145844989619</v>
      </c>
    </row>
    <row r="359" spans="1:9" ht="27" customHeight="1" x14ac:dyDescent="0.25">
      <c r="A359" s="25"/>
      <c r="B359" s="25"/>
      <c r="C359" s="25" t="s">
        <v>570</v>
      </c>
      <c r="D359" s="25"/>
      <c r="E359" s="25"/>
      <c r="F359" s="25" t="s">
        <v>571</v>
      </c>
      <c r="G359" s="27">
        <v>318934.45</v>
      </c>
      <c r="H359" s="27">
        <v>252527.48</v>
      </c>
      <c r="I359" s="10">
        <f t="shared" si="5"/>
        <v>0.79178489498390658</v>
      </c>
    </row>
    <row r="360" spans="1:9" ht="14.25" customHeight="1" x14ac:dyDescent="0.25">
      <c r="A360" s="25" t="s">
        <v>113</v>
      </c>
      <c r="B360" s="25" t="s">
        <v>113</v>
      </c>
      <c r="C360" s="25" t="s">
        <v>113</v>
      </c>
      <c r="D360" s="25" t="s">
        <v>586</v>
      </c>
      <c r="E360" s="25" t="s">
        <v>303</v>
      </c>
      <c r="F360" s="25" t="s">
        <v>587</v>
      </c>
      <c r="G360" s="27">
        <v>25600</v>
      </c>
      <c r="H360" s="27">
        <v>10894.42</v>
      </c>
      <c r="I360" s="10">
        <f t="shared" si="5"/>
        <v>0.42556328124999998</v>
      </c>
    </row>
    <row r="361" spans="1:9" ht="27" customHeight="1" x14ac:dyDescent="0.25">
      <c r="A361" s="25" t="s">
        <v>113</v>
      </c>
      <c r="B361" s="25" t="s">
        <v>113</v>
      </c>
      <c r="C361" s="25" t="s">
        <v>113</v>
      </c>
      <c r="D361" s="25" t="s">
        <v>693</v>
      </c>
      <c r="E361" s="25" t="s">
        <v>303</v>
      </c>
      <c r="F361" s="25" t="s">
        <v>694</v>
      </c>
      <c r="G361" s="27">
        <v>266568</v>
      </c>
      <c r="H361" s="27">
        <v>219539.62</v>
      </c>
      <c r="I361" s="10">
        <f t="shared" si="5"/>
        <v>0.82357829897061907</v>
      </c>
    </row>
    <row r="362" spans="1:9" ht="27" customHeight="1" x14ac:dyDescent="0.25">
      <c r="A362" s="25" t="s">
        <v>113</v>
      </c>
      <c r="B362" s="25" t="s">
        <v>113</v>
      </c>
      <c r="C362" s="25" t="s">
        <v>113</v>
      </c>
      <c r="D362" s="25" t="s">
        <v>574</v>
      </c>
      <c r="E362" s="25" t="s">
        <v>303</v>
      </c>
      <c r="F362" s="25" t="s">
        <v>575</v>
      </c>
      <c r="G362" s="27">
        <v>7000</v>
      </c>
      <c r="H362" s="27">
        <v>5150.28</v>
      </c>
      <c r="I362" s="10">
        <f t="shared" si="5"/>
        <v>0.73575428571428569</v>
      </c>
    </row>
    <row r="363" spans="1:9" ht="27" customHeight="1" x14ac:dyDescent="0.25">
      <c r="A363" s="25" t="s">
        <v>113</v>
      </c>
      <c r="B363" s="25" t="s">
        <v>113</v>
      </c>
      <c r="C363" s="25" t="s">
        <v>113</v>
      </c>
      <c r="D363" s="25" t="s">
        <v>673</v>
      </c>
      <c r="E363" s="25" t="s">
        <v>303</v>
      </c>
      <c r="F363" s="25" t="s">
        <v>674</v>
      </c>
      <c r="G363" s="27">
        <v>544.66</v>
      </c>
      <c r="H363" s="27">
        <v>544.66</v>
      </c>
      <c r="I363" s="10">
        <f t="shared" si="5"/>
        <v>1</v>
      </c>
    </row>
    <row r="364" spans="1:9" ht="14.25" customHeight="1" x14ac:dyDescent="0.25">
      <c r="A364" s="25" t="s">
        <v>113</v>
      </c>
      <c r="B364" s="25" t="s">
        <v>113</v>
      </c>
      <c r="C364" s="25" t="s">
        <v>113</v>
      </c>
      <c r="D364" s="25" t="s">
        <v>608</v>
      </c>
      <c r="E364" s="25" t="s">
        <v>303</v>
      </c>
      <c r="F364" s="25" t="s">
        <v>609</v>
      </c>
      <c r="G364" s="27">
        <v>300</v>
      </c>
      <c r="H364" s="27">
        <v>82.8</v>
      </c>
      <c r="I364" s="10">
        <f t="shared" si="5"/>
        <v>0.27599999999999997</v>
      </c>
    </row>
    <row r="365" spans="1:9" ht="27" customHeight="1" x14ac:dyDescent="0.25">
      <c r="A365" s="25" t="s">
        <v>113</v>
      </c>
      <c r="B365" s="25" t="s">
        <v>113</v>
      </c>
      <c r="C365" s="25" t="s">
        <v>113</v>
      </c>
      <c r="D365" s="25" t="s">
        <v>615</v>
      </c>
      <c r="E365" s="25" t="s">
        <v>303</v>
      </c>
      <c r="F365" s="25" t="s">
        <v>616</v>
      </c>
      <c r="G365" s="27">
        <v>18421.79</v>
      </c>
      <c r="H365" s="27">
        <v>16315.7</v>
      </c>
      <c r="I365" s="10">
        <f t="shared" si="5"/>
        <v>0.88567397630740552</v>
      </c>
    </row>
    <row r="366" spans="1:9" ht="14.25" customHeight="1" x14ac:dyDescent="0.25">
      <c r="A366" s="25" t="s">
        <v>113</v>
      </c>
      <c r="B366" s="25" t="s">
        <v>113</v>
      </c>
      <c r="C366" s="25" t="s">
        <v>113</v>
      </c>
      <c r="D366" s="25" t="s">
        <v>621</v>
      </c>
      <c r="E366" s="25" t="s">
        <v>303</v>
      </c>
      <c r="F366" s="25" t="s">
        <v>622</v>
      </c>
      <c r="G366" s="27">
        <v>500</v>
      </c>
      <c r="H366" s="27">
        <v>0</v>
      </c>
      <c r="I366" s="10">
        <f t="shared" si="5"/>
        <v>0</v>
      </c>
    </row>
    <row r="367" spans="1:9" ht="27" customHeight="1" x14ac:dyDescent="0.25">
      <c r="A367" s="25"/>
      <c r="B367" s="25"/>
      <c r="C367" s="25" t="s">
        <v>592</v>
      </c>
      <c r="D367" s="25"/>
      <c r="E367" s="25"/>
      <c r="F367" s="25" t="s">
        <v>593</v>
      </c>
      <c r="G367" s="27">
        <v>553909.42000000004</v>
      </c>
      <c r="H367" s="27">
        <v>527259.85</v>
      </c>
      <c r="I367" s="10">
        <f t="shared" si="5"/>
        <v>0.95188821666907186</v>
      </c>
    </row>
    <row r="368" spans="1:9" ht="27" customHeight="1" x14ac:dyDescent="0.25">
      <c r="A368" s="25" t="s">
        <v>113</v>
      </c>
      <c r="B368" s="25" t="s">
        <v>113</v>
      </c>
      <c r="C368" s="25" t="s">
        <v>113</v>
      </c>
      <c r="D368" s="25" t="s">
        <v>594</v>
      </c>
      <c r="E368" s="25" t="s">
        <v>303</v>
      </c>
      <c r="F368" s="25" t="s">
        <v>595</v>
      </c>
      <c r="G368" s="27">
        <v>435477.3</v>
      </c>
      <c r="H368" s="27">
        <v>415751.47</v>
      </c>
      <c r="I368" s="10">
        <f t="shared" si="5"/>
        <v>0.95470296614771877</v>
      </c>
    </row>
    <row r="369" spans="1:9" ht="27" customHeight="1" x14ac:dyDescent="0.25">
      <c r="A369" s="25" t="s">
        <v>113</v>
      </c>
      <c r="B369" s="25" t="s">
        <v>113</v>
      </c>
      <c r="C369" s="25" t="s">
        <v>113</v>
      </c>
      <c r="D369" s="25" t="s">
        <v>627</v>
      </c>
      <c r="E369" s="25" t="s">
        <v>303</v>
      </c>
      <c r="F369" s="25" t="s">
        <v>628</v>
      </c>
      <c r="G369" s="27">
        <v>26321.31</v>
      </c>
      <c r="H369" s="27">
        <v>26311.33</v>
      </c>
      <c r="I369" s="10">
        <f t="shared" si="5"/>
        <v>0.99962083954028125</v>
      </c>
    </row>
    <row r="370" spans="1:9" ht="27" customHeight="1" x14ac:dyDescent="0.25">
      <c r="A370" s="25" t="s">
        <v>113</v>
      </c>
      <c r="B370" s="25" t="s">
        <v>113</v>
      </c>
      <c r="C370" s="25" t="s">
        <v>113</v>
      </c>
      <c r="D370" s="25" t="s">
        <v>596</v>
      </c>
      <c r="E370" s="25" t="s">
        <v>303</v>
      </c>
      <c r="F370" s="25" t="s">
        <v>597</v>
      </c>
      <c r="G370" s="27">
        <v>79886.570000000007</v>
      </c>
      <c r="H370" s="27">
        <v>74317.09</v>
      </c>
      <c r="I370" s="10">
        <f t="shared" si="5"/>
        <v>0.93028264951167627</v>
      </c>
    </row>
    <row r="371" spans="1:9" ht="27" customHeight="1" x14ac:dyDescent="0.25">
      <c r="A371" s="25" t="s">
        <v>113</v>
      </c>
      <c r="B371" s="25" t="s">
        <v>113</v>
      </c>
      <c r="C371" s="25" t="s">
        <v>113</v>
      </c>
      <c r="D371" s="25" t="s">
        <v>598</v>
      </c>
      <c r="E371" s="25" t="s">
        <v>303</v>
      </c>
      <c r="F371" s="25" t="s">
        <v>599</v>
      </c>
      <c r="G371" s="27">
        <v>11964.2</v>
      </c>
      <c r="H371" s="27">
        <v>10619.92</v>
      </c>
      <c r="I371" s="10">
        <f t="shared" si="5"/>
        <v>0.88764146370003838</v>
      </c>
    </row>
    <row r="372" spans="1:9" ht="27" customHeight="1" x14ac:dyDescent="0.25">
      <c r="A372" s="25" t="s">
        <v>113</v>
      </c>
      <c r="B372" s="25" t="s">
        <v>113</v>
      </c>
      <c r="C372" s="25" t="s">
        <v>113</v>
      </c>
      <c r="D372" s="25" t="s">
        <v>683</v>
      </c>
      <c r="E372" s="25" t="s">
        <v>303</v>
      </c>
      <c r="F372" s="25" t="s">
        <v>684</v>
      </c>
      <c r="G372" s="27">
        <v>217.36</v>
      </c>
      <c r="H372" s="27">
        <v>217.36</v>
      </c>
      <c r="I372" s="10">
        <f t="shared" si="5"/>
        <v>1</v>
      </c>
    </row>
    <row r="373" spans="1:9" ht="27" customHeight="1" x14ac:dyDescent="0.25">
      <c r="A373" s="25" t="s">
        <v>113</v>
      </c>
      <c r="B373" s="25" t="s">
        <v>113</v>
      </c>
      <c r="C373" s="25" t="s">
        <v>113</v>
      </c>
      <c r="D373" s="25" t="s">
        <v>691</v>
      </c>
      <c r="E373" s="25" t="s">
        <v>303</v>
      </c>
      <c r="F373" s="25" t="s">
        <v>692</v>
      </c>
      <c r="G373" s="27">
        <v>42.68</v>
      </c>
      <c r="H373" s="27">
        <v>42.68</v>
      </c>
      <c r="I373" s="10">
        <f t="shared" si="5"/>
        <v>1</v>
      </c>
    </row>
    <row r="374" spans="1:9" ht="27" customHeight="1" x14ac:dyDescent="0.25">
      <c r="A374" s="25"/>
      <c r="B374" s="25"/>
      <c r="C374" s="25" t="s">
        <v>576</v>
      </c>
      <c r="D374" s="25"/>
      <c r="E374" s="25"/>
      <c r="F374" s="25" t="s">
        <v>577</v>
      </c>
      <c r="G374" s="27">
        <v>15000</v>
      </c>
      <c r="H374" s="27">
        <v>11868.83</v>
      </c>
      <c r="I374" s="10">
        <f t="shared" si="5"/>
        <v>0.79125533333333331</v>
      </c>
    </row>
    <row r="375" spans="1:9" ht="27" customHeight="1" x14ac:dyDescent="0.25">
      <c r="A375" s="25" t="s">
        <v>113</v>
      </c>
      <c r="B375" s="25" t="s">
        <v>113</v>
      </c>
      <c r="C375" s="25" t="s">
        <v>113</v>
      </c>
      <c r="D375" s="25" t="s">
        <v>610</v>
      </c>
      <c r="E375" s="25" t="s">
        <v>303</v>
      </c>
      <c r="F375" s="25" t="s">
        <v>611</v>
      </c>
      <c r="G375" s="27">
        <v>15000</v>
      </c>
      <c r="H375" s="27">
        <v>11868.83</v>
      </c>
      <c r="I375" s="10">
        <f t="shared" si="5"/>
        <v>0.79125533333333331</v>
      </c>
    </row>
    <row r="376" spans="1:9" ht="27" customHeight="1" x14ac:dyDescent="0.25">
      <c r="A376" s="7"/>
      <c r="B376" s="7" t="s">
        <v>704</v>
      </c>
      <c r="C376" s="7"/>
      <c r="D376" s="7"/>
      <c r="E376" s="7"/>
      <c r="F376" s="7" t="s">
        <v>705</v>
      </c>
      <c r="G376" s="29">
        <v>275005.34999999998</v>
      </c>
      <c r="H376" s="29">
        <v>260626.28</v>
      </c>
      <c r="I376" s="10">
        <f t="shared" si="5"/>
        <v>0.94771348993755944</v>
      </c>
    </row>
    <row r="377" spans="1:9" ht="27" customHeight="1" x14ac:dyDescent="0.25">
      <c r="A377" s="25"/>
      <c r="B377" s="25"/>
      <c r="C377" s="25" t="s">
        <v>570</v>
      </c>
      <c r="D377" s="25"/>
      <c r="E377" s="25"/>
      <c r="F377" s="25" t="s">
        <v>571</v>
      </c>
      <c r="G377" s="27">
        <v>25053.89</v>
      </c>
      <c r="H377" s="27">
        <v>15860.11</v>
      </c>
      <c r="I377" s="10">
        <f t="shared" si="5"/>
        <v>0.63303981936537601</v>
      </c>
    </row>
    <row r="378" spans="1:9" ht="27" customHeight="1" x14ac:dyDescent="0.25">
      <c r="A378" s="25" t="s">
        <v>113</v>
      </c>
      <c r="B378" s="25" t="s">
        <v>113</v>
      </c>
      <c r="C378" s="25" t="s">
        <v>113</v>
      </c>
      <c r="D378" s="25" t="s">
        <v>586</v>
      </c>
      <c r="E378" s="25" t="s">
        <v>303</v>
      </c>
      <c r="F378" s="25" t="s">
        <v>587</v>
      </c>
      <c r="G378" s="27">
        <v>5800</v>
      </c>
      <c r="H378" s="27">
        <v>3794.99</v>
      </c>
      <c r="I378" s="10">
        <f t="shared" si="5"/>
        <v>0.65430862068965512</v>
      </c>
    </row>
    <row r="379" spans="1:9" ht="27" customHeight="1" x14ac:dyDescent="0.25">
      <c r="A379" s="25" t="s">
        <v>113</v>
      </c>
      <c r="B379" s="25" t="s">
        <v>113</v>
      </c>
      <c r="C379" s="25" t="s">
        <v>113</v>
      </c>
      <c r="D379" s="25" t="s">
        <v>671</v>
      </c>
      <c r="E379" s="25" t="s">
        <v>303</v>
      </c>
      <c r="F379" s="25" t="s">
        <v>672</v>
      </c>
      <c r="G379" s="27">
        <v>7700</v>
      </c>
      <c r="H379" s="27">
        <v>564</v>
      </c>
      <c r="I379" s="10">
        <f t="shared" si="5"/>
        <v>7.3246753246753241E-2</v>
      </c>
    </row>
    <row r="380" spans="1:9" ht="27" customHeight="1" x14ac:dyDescent="0.25">
      <c r="A380" s="25" t="s">
        <v>113</v>
      </c>
      <c r="B380" s="25" t="s">
        <v>113</v>
      </c>
      <c r="C380" s="25" t="s">
        <v>113</v>
      </c>
      <c r="D380" s="25" t="s">
        <v>615</v>
      </c>
      <c r="E380" s="25" t="s">
        <v>303</v>
      </c>
      <c r="F380" s="25" t="s">
        <v>616</v>
      </c>
      <c r="G380" s="27">
        <v>11553.89</v>
      </c>
      <c r="H380" s="27">
        <v>11501.12</v>
      </c>
      <c r="I380" s="10">
        <f t="shared" si="5"/>
        <v>0.99543270707960707</v>
      </c>
    </row>
    <row r="381" spans="1:9" ht="27" customHeight="1" x14ac:dyDescent="0.25">
      <c r="A381" s="25"/>
      <c r="B381" s="25"/>
      <c r="C381" s="25" t="s">
        <v>623</v>
      </c>
      <c r="D381" s="25"/>
      <c r="E381" s="25"/>
      <c r="F381" s="25" t="s">
        <v>624</v>
      </c>
      <c r="G381" s="27">
        <v>14729.32</v>
      </c>
      <c r="H381" s="27">
        <v>14052.47</v>
      </c>
      <c r="I381" s="10">
        <f t="shared" si="5"/>
        <v>0.95404743735623909</v>
      </c>
    </row>
    <row r="382" spans="1:9" ht="27" customHeight="1" x14ac:dyDescent="0.25">
      <c r="A382" s="25" t="s">
        <v>113</v>
      </c>
      <c r="B382" s="25" t="s">
        <v>113</v>
      </c>
      <c r="C382" s="25" t="s">
        <v>113</v>
      </c>
      <c r="D382" s="25" t="s">
        <v>625</v>
      </c>
      <c r="E382" s="25" t="s">
        <v>303</v>
      </c>
      <c r="F382" s="25" t="s">
        <v>626</v>
      </c>
      <c r="G382" s="27">
        <v>14729.32</v>
      </c>
      <c r="H382" s="27">
        <v>14052.47</v>
      </c>
      <c r="I382" s="10">
        <f t="shared" si="5"/>
        <v>0.95404743735623909</v>
      </c>
    </row>
    <row r="383" spans="1:9" ht="27" customHeight="1" x14ac:dyDescent="0.25">
      <c r="A383" s="25"/>
      <c r="B383" s="25"/>
      <c r="C383" s="25" t="s">
        <v>592</v>
      </c>
      <c r="D383" s="25"/>
      <c r="E383" s="25"/>
      <c r="F383" s="25" t="s">
        <v>593</v>
      </c>
      <c r="G383" s="27">
        <v>235222.14</v>
      </c>
      <c r="H383" s="27">
        <v>230713.7</v>
      </c>
      <c r="I383" s="10">
        <f t="shared" si="5"/>
        <v>0.98083326680048055</v>
      </c>
    </row>
    <row r="384" spans="1:9" ht="27" customHeight="1" x14ac:dyDescent="0.25">
      <c r="A384" s="25" t="s">
        <v>113</v>
      </c>
      <c r="B384" s="25" t="s">
        <v>113</v>
      </c>
      <c r="C384" s="25" t="s">
        <v>113</v>
      </c>
      <c r="D384" s="25" t="s">
        <v>596</v>
      </c>
      <c r="E384" s="25" t="s">
        <v>303</v>
      </c>
      <c r="F384" s="25" t="s">
        <v>597</v>
      </c>
      <c r="G384" s="27">
        <v>35559.97</v>
      </c>
      <c r="H384" s="27">
        <v>33860.65</v>
      </c>
      <c r="I384" s="10">
        <f t="shared" si="5"/>
        <v>0.95221255810958216</v>
      </c>
    </row>
    <row r="385" spans="1:9" ht="27" customHeight="1" x14ac:dyDescent="0.25">
      <c r="A385" s="25" t="s">
        <v>113</v>
      </c>
      <c r="B385" s="25" t="s">
        <v>113</v>
      </c>
      <c r="C385" s="25" t="s">
        <v>113</v>
      </c>
      <c r="D385" s="25" t="s">
        <v>598</v>
      </c>
      <c r="E385" s="25" t="s">
        <v>303</v>
      </c>
      <c r="F385" s="25" t="s">
        <v>599</v>
      </c>
      <c r="G385" s="27">
        <v>6943.73</v>
      </c>
      <c r="H385" s="27">
        <v>4827.7299999999996</v>
      </c>
      <c r="I385" s="10">
        <f t="shared" si="5"/>
        <v>0.69526464882707129</v>
      </c>
    </row>
    <row r="386" spans="1:9" ht="27" customHeight="1" x14ac:dyDescent="0.25">
      <c r="A386" s="25" t="s">
        <v>113</v>
      </c>
      <c r="B386" s="25" t="s">
        <v>113</v>
      </c>
      <c r="C386" s="25" t="s">
        <v>113</v>
      </c>
      <c r="D386" s="25" t="s">
        <v>687</v>
      </c>
      <c r="E386" s="25" t="s">
        <v>303</v>
      </c>
      <c r="F386" s="25" t="s">
        <v>688</v>
      </c>
      <c r="G386" s="27">
        <v>174701.43</v>
      </c>
      <c r="H386" s="27">
        <v>174018.63</v>
      </c>
      <c r="I386" s="10">
        <f t="shared" ref="I386:I449" si="6">IF($G386=0,0,$H386/$G386)</f>
        <v>0.99609161756718312</v>
      </c>
    </row>
    <row r="387" spans="1:9" ht="27" customHeight="1" x14ac:dyDescent="0.25">
      <c r="A387" s="25" t="s">
        <v>113</v>
      </c>
      <c r="B387" s="25" t="s">
        <v>113</v>
      </c>
      <c r="C387" s="25" t="s">
        <v>113</v>
      </c>
      <c r="D387" s="25" t="s">
        <v>689</v>
      </c>
      <c r="E387" s="25" t="s">
        <v>303</v>
      </c>
      <c r="F387" s="25" t="s">
        <v>690</v>
      </c>
      <c r="G387" s="27">
        <v>18017.009999999998</v>
      </c>
      <c r="H387" s="27">
        <v>18006.689999999999</v>
      </c>
      <c r="I387" s="10">
        <f t="shared" si="6"/>
        <v>0.99942720795514906</v>
      </c>
    </row>
    <row r="388" spans="1:9" ht="27" customHeight="1" x14ac:dyDescent="0.25">
      <c r="A388" s="7"/>
      <c r="B388" s="7" t="s">
        <v>474</v>
      </c>
      <c r="C388" s="7"/>
      <c r="D388" s="7"/>
      <c r="E388" s="7"/>
      <c r="F388" s="7" t="s">
        <v>475</v>
      </c>
      <c r="G388" s="29">
        <v>72978</v>
      </c>
      <c r="H388" s="29">
        <v>72845.289999999994</v>
      </c>
      <c r="I388" s="10">
        <f t="shared" si="6"/>
        <v>0.99818150675546047</v>
      </c>
    </row>
    <row r="389" spans="1:9" ht="27" customHeight="1" x14ac:dyDescent="0.25">
      <c r="A389" s="25"/>
      <c r="B389" s="25"/>
      <c r="C389" s="25" t="s">
        <v>570</v>
      </c>
      <c r="D389" s="25"/>
      <c r="E389" s="25"/>
      <c r="F389" s="25" t="s">
        <v>571</v>
      </c>
      <c r="G389" s="27">
        <v>65885.59</v>
      </c>
      <c r="H389" s="27">
        <v>65752.88</v>
      </c>
      <c r="I389" s="10">
        <f t="shared" si="6"/>
        <v>0.997985750753693</v>
      </c>
    </row>
    <row r="390" spans="1:9" ht="27" customHeight="1" x14ac:dyDescent="0.25">
      <c r="A390" s="25" t="s">
        <v>113</v>
      </c>
      <c r="B390" s="25" t="s">
        <v>113</v>
      </c>
      <c r="C390" s="25" t="s">
        <v>113</v>
      </c>
      <c r="D390" s="25" t="s">
        <v>586</v>
      </c>
      <c r="E390" s="25" t="s">
        <v>303</v>
      </c>
      <c r="F390" s="25" t="s">
        <v>587</v>
      </c>
      <c r="G390" s="27">
        <v>16891.48</v>
      </c>
      <c r="H390" s="27">
        <v>16889.37</v>
      </c>
      <c r="I390" s="10">
        <f t="shared" si="6"/>
        <v>0.99987508495407151</v>
      </c>
    </row>
    <row r="391" spans="1:9" ht="27" customHeight="1" x14ac:dyDescent="0.25">
      <c r="A391" s="25" t="s">
        <v>113</v>
      </c>
      <c r="B391" s="25" t="s">
        <v>113</v>
      </c>
      <c r="C391" s="25" t="s">
        <v>113</v>
      </c>
      <c r="D391" s="25" t="s">
        <v>671</v>
      </c>
      <c r="E391" s="25" t="s">
        <v>303</v>
      </c>
      <c r="F391" s="25" t="s">
        <v>672</v>
      </c>
      <c r="G391" s="27">
        <v>48994.11</v>
      </c>
      <c r="H391" s="27">
        <v>48863.51</v>
      </c>
      <c r="I391" s="10">
        <f t="shared" si="6"/>
        <v>0.99733437345836062</v>
      </c>
    </row>
    <row r="392" spans="1:9" ht="14.25" customHeight="1" x14ac:dyDescent="0.25">
      <c r="A392" s="25"/>
      <c r="B392" s="25"/>
      <c r="C392" s="25" t="s">
        <v>677</v>
      </c>
      <c r="D392" s="25"/>
      <c r="E392" s="25"/>
      <c r="F392" s="25" t="s">
        <v>678</v>
      </c>
      <c r="G392" s="27">
        <v>7092.41</v>
      </c>
      <c r="H392" s="27">
        <v>7092.41</v>
      </c>
      <c r="I392" s="10">
        <f t="shared" si="6"/>
        <v>1</v>
      </c>
    </row>
    <row r="393" spans="1:9" ht="39.950000000000003" customHeight="1" x14ac:dyDescent="0.25">
      <c r="A393" s="25" t="s">
        <v>113</v>
      </c>
      <c r="B393" s="25" t="s">
        <v>113</v>
      </c>
      <c r="C393" s="25" t="s">
        <v>113</v>
      </c>
      <c r="D393" s="25" t="s">
        <v>706</v>
      </c>
      <c r="E393" s="25" t="s">
        <v>303</v>
      </c>
      <c r="F393" s="25" t="s">
        <v>707</v>
      </c>
      <c r="G393" s="27">
        <v>7092.41</v>
      </c>
      <c r="H393" s="27">
        <v>7092.41</v>
      </c>
      <c r="I393" s="10">
        <f t="shared" si="6"/>
        <v>1</v>
      </c>
    </row>
    <row r="394" spans="1:9" ht="27" customHeight="1" x14ac:dyDescent="0.25">
      <c r="A394" s="7"/>
      <c r="B394" s="7" t="s">
        <v>476</v>
      </c>
      <c r="C394" s="7"/>
      <c r="D394" s="7"/>
      <c r="E394" s="7"/>
      <c r="F394" s="7" t="s">
        <v>301</v>
      </c>
      <c r="G394" s="29">
        <v>1007801.9</v>
      </c>
      <c r="H394" s="29">
        <v>986079.13</v>
      </c>
      <c r="I394" s="10">
        <f t="shared" si="6"/>
        <v>0.9784453968582516</v>
      </c>
    </row>
    <row r="395" spans="1:9" ht="27" customHeight="1" x14ac:dyDescent="0.25">
      <c r="A395" s="25"/>
      <c r="B395" s="25"/>
      <c r="C395" s="25" t="s">
        <v>570</v>
      </c>
      <c r="D395" s="25"/>
      <c r="E395" s="25"/>
      <c r="F395" s="25" t="s">
        <v>571</v>
      </c>
      <c r="G395" s="27">
        <v>140699.01999999999</v>
      </c>
      <c r="H395" s="27">
        <v>139113.71</v>
      </c>
      <c r="I395" s="10">
        <f t="shared" si="6"/>
        <v>0.98873261519518763</v>
      </c>
    </row>
    <row r="396" spans="1:9" ht="27" customHeight="1" x14ac:dyDescent="0.25">
      <c r="A396" s="25" t="s">
        <v>113</v>
      </c>
      <c r="B396" s="25" t="s">
        <v>113</v>
      </c>
      <c r="C396" s="25" t="s">
        <v>113</v>
      </c>
      <c r="D396" s="25" t="s">
        <v>574</v>
      </c>
      <c r="E396" s="25" t="s">
        <v>303</v>
      </c>
      <c r="F396" s="25" t="s">
        <v>575</v>
      </c>
      <c r="G396" s="27">
        <v>9626</v>
      </c>
      <c r="H396" s="27">
        <v>9600.4</v>
      </c>
      <c r="I396" s="10">
        <f t="shared" si="6"/>
        <v>0.99734053604820272</v>
      </c>
    </row>
    <row r="397" spans="1:9" ht="27" customHeight="1" x14ac:dyDescent="0.25">
      <c r="A397" s="25" t="s">
        <v>113</v>
      </c>
      <c r="B397" s="25" t="s">
        <v>113</v>
      </c>
      <c r="C397" s="25" t="s">
        <v>113</v>
      </c>
      <c r="D397" s="25" t="s">
        <v>615</v>
      </c>
      <c r="E397" s="25" t="s">
        <v>303</v>
      </c>
      <c r="F397" s="25" t="s">
        <v>616</v>
      </c>
      <c r="G397" s="27">
        <v>129073.02</v>
      </c>
      <c r="H397" s="27">
        <v>129064.31</v>
      </c>
      <c r="I397" s="10">
        <f t="shared" si="6"/>
        <v>0.99993251881764289</v>
      </c>
    </row>
    <row r="398" spans="1:9" ht="14.25" customHeight="1" x14ac:dyDescent="0.25">
      <c r="A398" s="25" t="s">
        <v>113</v>
      </c>
      <c r="B398" s="25" t="s">
        <v>113</v>
      </c>
      <c r="C398" s="25" t="s">
        <v>113</v>
      </c>
      <c r="D398" s="25" t="s">
        <v>621</v>
      </c>
      <c r="E398" s="25" t="s">
        <v>303</v>
      </c>
      <c r="F398" s="25" t="s">
        <v>622</v>
      </c>
      <c r="G398" s="27">
        <v>2000</v>
      </c>
      <c r="H398" s="27">
        <v>449</v>
      </c>
      <c r="I398" s="10">
        <f t="shared" si="6"/>
        <v>0.22450000000000001</v>
      </c>
    </row>
    <row r="399" spans="1:9" ht="39.950000000000003" customHeight="1" x14ac:dyDescent="0.25">
      <c r="A399" s="25"/>
      <c r="B399" s="25"/>
      <c r="C399" s="25" t="s">
        <v>708</v>
      </c>
      <c r="D399" s="25"/>
      <c r="E399" s="25"/>
      <c r="F399" s="25" t="s">
        <v>709</v>
      </c>
      <c r="G399" s="27">
        <v>552608.24</v>
      </c>
      <c r="H399" s="27">
        <v>552608.24</v>
      </c>
      <c r="I399" s="10">
        <f t="shared" si="6"/>
        <v>1</v>
      </c>
    </row>
    <row r="400" spans="1:9" ht="14.25" customHeight="1" x14ac:dyDescent="0.25">
      <c r="A400" s="25" t="s">
        <v>113</v>
      </c>
      <c r="B400" s="25" t="s">
        <v>113</v>
      </c>
      <c r="C400" s="25" t="s">
        <v>113</v>
      </c>
      <c r="D400" s="25" t="s">
        <v>586</v>
      </c>
      <c r="E400" s="25" t="s">
        <v>17</v>
      </c>
      <c r="F400" s="25" t="s">
        <v>587</v>
      </c>
      <c r="G400" s="27">
        <v>10498.35</v>
      </c>
      <c r="H400" s="27">
        <v>10498.35</v>
      </c>
      <c r="I400" s="10">
        <f t="shared" si="6"/>
        <v>1</v>
      </c>
    </row>
    <row r="401" spans="1:9" ht="14.25" customHeight="1" x14ac:dyDescent="0.25">
      <c r="A401" s="25" t="s">
        <v>113</v>
      </c>
      <c r="B401" s="25" t="s">
        <v>113</v>
      </c>
      <c r="C401" s="25" t="s">
        <v>113</v>
      </c>
      <c r="D401" s="25" t="s">
        <v>574</v>
      </c>
      <c r="E401" s="25" t="s">
        <v>17</v>
      </c>
      <c r="F401" s="25" t="s">
        <v>575</v>
      </c>
      <c r="G401" s="27">
        <v>538309.89</v>
      </c>
      <c r="H401" s="27">
        <v>538309.89</v>
      </c>
      <c r="I401" s="10">
        <f t="shared" si="6"/>
        <v>1</v>
      </c>
    </row>
    <row r="402" spans="1:9" ht="14.25" customHeight="1" x14ac:dyDescent="0.25">
      <c r="A402" s="25" t="s">
        <v>113</v>
      </c>
      <c r="B402" s="25" t="s">
        <v>113</v>
      </c>
      <c r="C402" s="25" t="s">
        <v>113</v>
      </c>
      <c r="D402" s="25" t="s">
        <v>590</v>
      </c>
      <c r="E402" s="25" t="s">
        <v>17</v>
      </c>
      <c r="F402" s="25" t="s">
        <v>591</v>
      </c>
      <c r="G402" s="27">
        <v>3800</v>
      </c>
      <c r="H402" s="27">
        <v>3800</v>
      </c>
      <c r="I402" s="10">
        <f t="shared" si="6"/>
        <v>1</v>
      </c>
    </row>
    <row r="403" spans="1:9" ht="14.25" customHeight="1" x14ac:dyDescent="0.25">
      <c r="A403" s="25"/>
      <c r="B403" s="25"/>
      <c r="C403" s="25" t="s">
        <v>623</v>
      </c>
      <c r="D403" s="25"/>
      <c r="E403" s="25"/>
      <c r="F403" s="25" t="s">
        <v>624</v>
      </c>
      <c r="G403" s="27">
        <v>8000</v>
      </c>
      <c r="H403" s="27">
        <v>3440</v>
      </c>
      <c r="I403" s="10">
        <f t="shared" si="6"/>
        <v>0.43</v>
      </c>
    </row>
    <row r="404" spans="1:9" ht="14.25" customHeight="1" x14ac:dyDescent="0.25">
      <c r="A404" s="25" t="s">
        <v>113</v>
      </c>
      <c r="B404" s="25" t="s">
        <v>113</v>
      </c>
      <c r="C404" s="25" t="s">
        <v>113</v>
      </c>
      <c r="D404" s="25" t="s">
        <v>625</v>
      </c>
      <c r="E404" s="25" t="s">
        <v>303</v>
      </c>
      <c r="F404" s="25" t="s">
        <v>626</v>
      </c>
      <c r="G404" s="27">
        <v>8000</v>
      </c>
      <c r="H404" s="27">
        <v>3440</v>
      </c>
      <c r="I404" s="10">
        <f t="shared" si="6"/>
        <v>0.43</v>
      </c>
    </row>
    <row r="405" spans="1:9" ht="27" customHeight="1" x14ac:dyDescent="0.25">
      <c r="A405" s="25"/>
      <c r="B405" s="25"/>
      <c r="C405" s="25" t="s">
        <v>592</v>
      </c>
      <c r="D405" s="25"/>
      <c r="E405" s="25"/>
      <c r="F405" s="25" t="s">
        <v>593</v>
      </c>
      <c r="G405" s="27">
        <v>292481.49</v>
      </c>
      <c r="H405" s="27">
        <v>276904.03000000003</v>
      </c>
      <c r="I405" s="10">
        <f t="shared" si="6"/>
        <v>0.9467403561162111</v>
      </c>
    </row>
    <row r="406" spans="1:9" ht="27" customHeight="1" x14ac:dyDescent="0.25">
      <c r="A406" s="25" t="s">
        <v>113</v>
      </c>
      <c r="B406" s="25" t="s">
        <v>113</v>
      </c>
      <c r="C406" s="25" t="s">
        <v>113</v>
      </c>
      <c r="D406" s="25" t="s">
        <v>594</v>
      </c>
      <c r="E406" s="25" t="s">
        <v>303</v>
      </c>
      <c r="F406" s="25" t="s">
        <v>595</v>
      </c>
      <c r="G406" s="27">
        <v>233668.34</v>
      </c>
      <c r="H406" s="27">
        <v>220736.09</v>
      </c>
      <c r="I406" s="10">
        <f t="shared" si="6"/>
        <v>0.94465553185339524</v>
      </c>
    </row>
    <row r="407" spans="1:9" ht="27" customHeight="1" x14ac:dyDescent="0.25">
      <c r="A407" s="25" t="s">
        <v>113</v>
      </c>
      <c r="B407" s="25" t="s">
        <v>113</v>
      </c>
      <c r="C407" s="25" t="s">
        <v>113</v>
      </c>
      <c r="D407" s="25" t="s">
        <v>627</v>
      </c>
      <c r="E407" s="25" t="s">
        <v>303</v>
      </c>
      <c r="F407" s="25" t="s">
        <v>628</v>
      </c>
      <c r="G407" s="27">
        <v>14950.64</v>
      </c>
      <c r="H407" s="27">
        <v>14950.34</v>
      </c>
      <c r="I407" s="10">
        <f t="shared" si="6"/>
        <v>0.99997993396938201</v>
      </c>
    </row>
    <row r="408" spans="1:9" ht="27" customHeight="1" x14ac:dyDescent="0.25">
      <c r="A408" s="25" t="s">
        <v>113</v>
      </c>
      <c r="B408" s="25" t="s">
        <v>113</v>
      </c>
      <c r="C408" s="25" t="s">
        <v>113</v>
      </c>
      <c r="D408" s="25" t="s">
        <v>596</v>
      </c>
      <c r="E408" s="25" t="s">
        <v>303</v>
      </c>
      <c r="F408" s="25" t="s">
        <v>597</v>
      </c>
      <c r="G408" s="27">
        <v>38365.67</v>
      </c>
      <c r="H408" s="27">
        <v>36020.620000000003</v>
      </c>
      <c r="I408" s="10">
        <f t="shared" si="6"/>
        <v>0.93887634439852097</v>
      </c>
    </row>
    <row r="409" spans="1:9" ht="27" customHeight="1" x14ac:dyDescent="0.25">
      <c r="A409" s="25" t="s">
        <v>113</v>
      </c>
      <c r="B409" s="25" t="s">
        <v>113</v>
      </c>
      <c r="C409" s="25" t="s">
        <v>113</v>
      </c>
      <c r="D409" s="25" t="s">
        <v>598</v>
      </c>
      <c r="E409" s="25" t="s">
        <v>303</v>
      </c>
      <c r="F409" s="25" t="s">
        <v>599</v>
      </c>
      <c r="G409" s="27">
        <v>5496.84</v>
      </c>
      <c r="H409" s="27">
        <v>5196.9799999999996</v>
      </c>
      <c r="I409" s="10">
        <f t="shared" si="6"/>
        <v>0.94544865777428477</v>
      </c>
    </row>
    <row r="410" spans="1:9" ht="39.950000000000003" customHeight="1" x14ac:dyDescent="0.25">
      <c r="A410" s="25"/>
      <c r="B410" s="25"/>
      <c r="C410" s="25" t="s">
        <v>710</v>
      </c>
      <c r="D410" s="25"/>
      <c r="E410" s="25"/>
      <c r="F410" s="25" t="s">
        <v>711</v>
      </c>
      <c r="G410" s="27">
        <v>14013.15</v>
      </c>
      <c r="H410" s="27">
        <v>14013.15</v>
      </c>
      <c r="I410" s="10">
        <f t="shared" si="6"/>
        <v>1</v>
      </c>
    </row>
    <row r="411" spans="1:9" ht="14.25" customHeight="1" x14ac:dyDescent="0.25">
      <c r="A411" s="25" t="s">
        <v>113</v>
      </c>
      <c r="B411" s="25" t="s">
        <v>113</v>
      </c>
      <c r="C411" s="25" t="s">
        <v>113</v>
      </c>
      <c r="D411" s="25" t="s">
        <v>596</v>
      </c>
      <c r="E411" s="25" t="s">
        <v>17</v>
      </c>
      <c r="F411" s="25" t="s">
        <v>597</v>
      </c>
      <c r="G411" s="27">
        <v>2018.48</v>
      </c>
      <c r="H411" s="27">
        <v>2018.48</v>
      </c>
      <c r="I411" s="10">
        <f t="shared" si="6"/>
        <v>1</v>
      </c>
    </row>
    <row r="412" spans="1:9" ht="14.25" customHeight="1" x14ac:dyDescent="0.25">
      <c r="A412" s="25" t="s">
        <v>113</v>
      </c>
      <c r="B412" s="25" t="s">
        <v>113</v>
      </c>
      <c r="C412" s="25" t="s">
        <v>113</v>
      </c>
      <c r="D412" s="25" t="s">
        <v>598</v>
      </c>
      <c r="E412" s="25" t="s">
        <v>17</v>
      </c>
      <c r="F412" s="25" t="s">
        <v>599</v>
      </c>
      <c r="G412" s="27">
        <v>226.52</v>
      </c>
      <c r="H412" s="27">
        <v>226.52</v>
      </c>
      <c r="I412" s="10">
        <f t="shared" si="6"/>
        <v>1</v>
      </c>
    </row>
    <row r="413" spans="1:9" ht="14.25" customHeight="1" x14ac:dyDescent="0.25">
      <c r="A413" s="25" t="s">
        <v>113</v>
      </c>
      <c r="B413" s="25" t="s">
        <v>113</v>
      </c>
      <c r="C413" s="25" t="s">
        <v>113</v>
      </c>
      <c r="D413" s="25" t="s">
        <v>687</v>
      </c>
      <c r="E413" s="25" t="s">
        <v>17</v>
      </c>
      <c r="F413" s="25" t="s">
        <v>688</v>
      </c>
      <c r="G413" s="27">
        <v>11768.15</v>
      </c>
      <c r="H413" s="27">
        <v>11768.15</v>
      </c>
      <c r="I413" s="10">
        <f t="shared" si="6"/>
        <v>1</v>
      </c>
    </row>
    <row r="414" spans="1:9" ht="27" customHeight="1" x14ac:dyDescent="0.25">
      <c r="A414" s="3" t="s">
        <v>479</v>
      </c>
      <c r="B414" s="3"/>
      <c r="C414" s="3"/>
      <c r="D414" s="3"/>
      <c r="E414" s="3"/>
      <c r="F414" s="3" t="s">
        <v>480</v>
      </c>
      <c r="G414" s="23">
        <v>194838.36</v>
      </c>
      <c r="H414" s="23">
        <v>155633.70000000001</v>
      </c>
      <c r="I414" s="5">
        <f t="shared" si="6"/>
        <v>0.79878366867797501</v>
      </c>
    </row>
    <row r="415" spans="1:9" ht="27" customHeight="1" x14ac:dyDescent="0.25">
      <c r="A415" s="7"/>
      <c r="B415" s="7" t="s">
        <v>712</v>
      </c>
      <c r="C415" s="7"/>
      <c r="D415" s="7"/>
      <c r="E415" s="7"/>
      <c r="F415" s="7" t="s">
        <v>713</v>
      </c>
      <c r="G415" s="29">
        <v>7500</v>
      </c>
      <c r="H415" s="29">
        <v>4726.72</v>
      </c>
      <c r="I415" s="10">
        <f t="shared" si="6"/>
        <v>0.63022933333333342</v>
      </c>
    </row>
    <row r="416" spans="1:9" ht="27" customHeight="1" x14ac:dyDescent="0.25">
      <c r="A416" s="25"/>
      <c r="B416" s="25"/>
      <c r="C416" s="25" t="s">
        <v>570</v>
      </c>
      <c r="D416" s="25"/>
      <c r="E416" s="25"/>
      <c r="F416" s="25" t="s">
        <v>571</v>
      </c>
      <c r="G416" s="27">
        <v>7500</v>
      </c>
      <c r="H416" s="27">
        <v>4726.72</v>
      </c>
      <c r="I416" s="10">
        <f t="shared" si="6"/>
        <v>0.63022933333333342</v>
      </c>
    </row>
    <row r="417" spans="1:9" ht="14.25" customHeight="1" x14ac:dyDescent="0.25">
      <c r="A417" s="25" t="s">
        <v>113</v>
      </c>
      <c r="B417" s="25" t="s">
        <v>113</v>
      </c>
      <c r="C417" s="25" t="s">
        <v>113</v>
      </c>
      <c r="D417" s="25" t="s">
        <v>586</v>
      </c>
      <c r="E417" s="25" t="s">
        <v>303</v>
      </c>
      <c r="F417" s="25" t="s">
        <v>587</v>
      </c>
      <c r="G417" s="27">
        <v>5000</v>
      </c>
      <c r="H417" s="27">
        <v>4348.72</v>
      </c>
      <c r="I417" s="10">
        <f t="shared" si="6"/>
        <v>0.86974400000000007</v>
      </c>
    </row>
    <row r="418" spans="1:9" ht="14.25" customHeight="1" x14ac:dyDescent="0.25">
      <c r="A418" s="25" t="s">
        <v>113</v>
      </c>
      <c r="B418" s="25" t="s">
        <v>113</v>
      </c>
      <c r="C418" s="25" t="s">
        <v>113</v>
      </c>
      <c r="D418" s="25" t="s">
        <v>574</v>
      </c>
      <c r="E418" s="25" t="s">
        <v>303</v>
      </c>
      <c r="F418" s="25" t="s">
        <v>575</v>
      </c>
      <c r="G418" s="27">
        <v>2500</v>
      </c>
      <c r="H418" s="27">
        <v>378</v>
      </c>
      <c r="I418" s="10">
        <f t="shared" si="6"/>
        <v>0.1512</v>
      </c>
    </row>
    <row r="419" spans="1:9" ht="27" customHeight="1" x14ac:dyDescent="0.25">
      <c r="A419" s="7"/>
      <c r="B419" s="7" t="s">
        <v>481</v>
      </c>
      <c r="C419" s="7"/>
      <c r="D419" s="7"/>
      <c r="E419" s="7"/>
      <c r="F419" s="7" t="s">
        <v>482</v>
      </c>
      <c r="G419" s="29">
        <v>166086.35999999999</v>
      </c>
      <c r="H419" s="29">
        <v>134798.98000000001</v>
      </c>
      <c r="I419" s="10">
        <f t="shared" si="6"/>
        <v>0.81161981032036601</v>
      </c>
    </row>
    <row r="420" spans="1:9" ht="27" customHeight="1" x14ac:dyDescent="0.25">
      <c r="A420" s="25"/>
      <c r="B420" s="25"/>
      <c r="C420" s="25" t="s">
        <v>570</v>
      </c>
      <c r="D420" s="25"/>
      <c r="E420" s="25"/>
      <c r="F420" s="25" t="s">
        <v>571</v>
      </c>
      <c r="G420" s="27">
        <v>81586.36</v>
      </c>
      <c r="H420" s="27">
        <v>64167.56</v>
      </c>
      <c r="I420" s="10">
        <f t="shared" si="6"/>
        <v>0.78649862550553795</v>
      </c>
    </row>
    <row r="421" spans="1:9" ht="27" customHeight="1" x14ac:dyDescent="0.25">
      <c r="A421" s="25" t="s">
        <v>113</v>
      </c>
      <c r="B421" s="25" t="s">
        <v>113</v>
      </c>
      <c r="C421" s="25" t="s">
        <v>113</v>
      </c>
      <c r="D421" s="25" t="s">
        <v>586</v>
      </c>
      <c r="E421" s="25" t="s">
        <v>303</v>
      </c>
      <c r="F421" s="25" t="s">
        <v>587</v>
      </c>
      <c r="G421" s="27">
        <v>24000</v>
      </c>
      <c r="H421" s="27">
        <v>14785.07</v>
      </c>
      <c r="I421" s="10">
        <f t="shared" si="6"/>
        <v>0.61604458333333334</v>
      </c>
    </row>
    <row r="422" spans="1:9" ht="27" customHeight="1" x14ac:dyDescent="0.25">
      <c r="A422" s="25" t="s">
        <v>113</v>
      </c>
      <c r="B422" s="25" t="s">
        <v>113</v>
      </c>
      <c r="C422" s="25" t="s">
        <v>113</v>
      </c>
      <c r="D422" s="25" t="s">
        <v>574</v>
      </c>
      <c r="E422" s="25" t="s">
        <v>303</v>
      </c>
      <c r="F422" s="25" t="s">
        <v>575</v>
      </c>
      <c r="G422" s="27">
        <v>53586.36</v>
      </c>
      <c r="H422" s="27">
        <v>47600.79</v>
      </c>
      <c r="I422" s="10">
        <f t="shared" si="6"/>
        <v>0.88830049288662261</v>
      </c>
    </row>
    <row r="423" spans="1:9" ht="27" customHeight="1" x14ac:dyDescent="0.25">
      <c r="A423" s="25" t="s">
        <v>113</v>
      </c>
      <c r="B423" s="25" t="s">
        <v>113</v>
      </c>
      <c r="C423" s="25" t="s">
        <v>113</v>
      </c>
      <c r="D423" s="25" t="s">
        <v>608</v>
      </c>
      <c r="E423" s="25" t="s">
        <v>303</v>
      </c>
      <c r="F423" s="25" t="s">
        <v>609</v>
      </c>
      <c r="G423" s="27">
        <v>300</v>
      </c>
      <c r="H423" s="27">
        <v>181.7</v>
      </c>
      <c r="I423" s="10">
        <f t="shared" si="6"/>
        <v>0.60566666666666658</v>
      </c>
    </row>
    <row r="424" spans="1:9" ht="27" customHeight="1" x14ac:dyDescent="0.25">
      <c r="A424" s="25" t="s">
        <v>113</v>
      </c>
      <c r="B424" s="25" t="s">
        <v>113</v>
      </c>
      <c r="C424" s="25" t="s">
        <v>113</v>
      </c>
      <c r="D424" s="25" t="s">
        <v>590</v>
      </c>
      <c r="E424" s="25" t="s">
        <v>303</v>
      </c>
      <c r="F424" s="25" t="s">
        <v>591</v>
      </c>
      <c r="G424" s="27">
        <v>700</v>
      </c>
      <c r="H424" s="27">
        <v>300</v>
      </c>
      <c r="I424" s="10">
        <f t="shared" si="6"/>
        <v>0.42857142857142855</v>
      </c>
    </row>
    <row r="425" spans="1:9" ht="27" customHeight="1" x14ac:dyDescent="0.25">
      <c r="A425" s="25" t="s">
        <v>113</v>
      </c>
      <c r="B425" s="25" t="s">
        <v>113</v>
      </c>
      <c r="C425" s="25" t="s">
        <v>113</v>
      </c>
      <c r="D425" s="25" t="s">
        <v>621</v>
      </c>
      <c r="E425" s="25" t="s">
        <v>303</v>
      </c>
      <c r="F425" s="25" t="s">
        <v>622</v>
      </c>
      <c r="G425" s="27">
        <v>3000</v>
      </c>
      <c r="H425" s="27">
        <v>1300</v>
      </c>
      <c r="I425" s="10">
        <f t="shared" si="6"/>
        <v>0.43333333333333335</v>
      </c>
    </row>
    <row r="426" spans="1:9" ht="27" customHeight="1" x14ac:dyDescent="0.25">
      <c r="A426" s="25"/>
      <c r="B426" s="25"/>
      <c r="C426" s="25" t="s">
        <v>592</v>
      </c>
      <c r="D426" s="25"/>
      <c r="E426" s="25"/>
      <c r="F426" s="25" t="s">
        <v>593</v>
      </c>
      <c r="G426" s="27">
        <v>84500</v>
      </c>
      <c r="H426" s="27">
        <v>70631.42</v>
      </c>
      <c r="I426" s="10">
        <f t="shared" si="6"/>
        <v>0.83587479289940825</v>
      </c>
    </row>
    <row r="427" spans="1:9" ht="14.25" customHeight="1" x14ac:dyDescent="0.25">
      <c r="A427" s="25" t="s">
        <v>113</v>
      </c>
      <c r="B427" s="25" t="s">
        <v>113</v>
      </c>
      <c r="C427" s="25" t="s">
        <v>113</v>
      </c>
      <c r="D427" s="25" t="s">
        <v>596</v>
      </c>
      <c r="E427" s="25" t="s">
        <v>303</v>
      </c>
      <c r="F427" s="25" t="s">
        <v>597</v>
      </c>
      <c r="G427" s="27">
        <v>8000</v>
      </c>
      <c r="H427" s="27">
        <v>5715.42</v>
      </c>
      <c r="I427" s="10">
        <f t="shared" si="6"/>
        <v>0.71442749999999999</v>
      </c>
    </row>
    <row r="428" spans="1:9" ht="27" customHeight="1" x14ac:dyDescent="0.25">
      <c r="A428" s="25" t="s">
        <v>113</v>
      </c>
      <c r="B428" s="25" t="s">
        <v>113</v>
      </c>
      <c r="C428" s="25" t="s">
        <v>113</v>
      </c>
      <c r="D428" s="25" t="s">
        <v>629</v>
      </c>
      <c r="E428" s="25" t="s">
        <v>303</v>
      </c>
      <c r="F428" s="25" t="s">
        <v>630</v>
      </c>
      <c r="G428" s="27">
        <v>76500</v>
      </c>
      <c r="H428" s="27">
        <v>64916</v>
      </c>
      <c r="I428" s="10">
        <f t="shared" si="6"/>
        <v>0.84857516339869277</v>
      </c>
    </row>
    <row r="429" spans="1:9" ht="27" customHeight="1" x14ac:dyDescent="0.25">
      <c r="A429" s="7"/>
      <c r="B429" s="7" t="s">
        <v>485</v>
      </c>
      <c r="C429" s="7"/>
      <c r="D429" s="7"/>
      <c r="E429" s="7"/>
      <c r="F429" s="7" t="s">
        <v>301</v>
      </c>
      <c r="G429" s="29">
        <v>21252</v>
      </c>
      <c r="H429" s="29">
        <v>16108</v>
      </c>
      <c r="I429" s="10">
        <f t="shared" si="6"/>
        <v>0.75795219273480141</v>
      </c>
    </row>
    <row r="430" spans="1:9" ht="27" customHeight="1" x14ac:dyDescent="0.25">
      <c r="A430" s="25"/>
      <c r="B430" s="25"/>
      <c r="C430" s="25" t="s">
        <v>570</v>
      </c>
      <c r="D430" s="25"/>
      <c r="E430" s="25"/>
      <c r="F430" s="25" t="s">
        <v>571</v>
      </c>
      <c r="G430" s="27">
        <v>21252</v>
      </c>
      <c r="H430" s="27">
        <v>16108</v>
      </c>
      <c r="I430" s="10">
        <f t="shared" si="6"/>
        <v>0.75795219273480141</v>
      </c>
    </row>
    <row r="431" spans="1:9" ht="27" customHeight="1" x14ac:dyDescent="0.25">
      <c r="A431" s="25" t="s">
        <v>113</v>
      </c>
      <c r="B431" s="25" t="s">
        <v>113</v>
      </c>
      <c r="C431" s="25" t="s">
        <v>113</v>
      </c>
      <c r="D431" s="25" t="s">
        <v>586</v>
      </c>
      <c r="E431" s="25" t="s">
        <v>303</v>
      </c>
      <c r="F431" s="25" t="s">
        <v>587</v>
      </c>
      <c r="G431" s="27">
        <v>252</v>
      </c>
      <c r="H431" s="27">
        <v>108</v>
      </c>
      <c r="I431" s="10">
        <f t="shared" si="6"/>
        <v>0.42857142857142855</v>
      </c>
    </row>
    <row r="432" spans="1:9" ht="27" customHeight="1" x14ac:dyDescent="0.25">
      <c r="A432" s="25" t="s">
        <v>113</v>
      </c>
      <c r="B432" s="25" t="s">
        <v>113</v>
      </c>
      <c r="C432" s="25" t="s">
        <v>113</v>
      </c>
      <c r="D432" s="25" t="s">
        <v>574</v>
      </c>
      <c r="E432" s="25" t="s">
        <v>303</v>
      </c>
      <c r="F432" s="25" t="s">
        <v>575</v>
      </c>
      <c r="G432" s="27">
        <v>21000</v>
      </c>
      <c r="H432" s="27">
        <v>16000</v>
      </c>
      <c r="I432" s="10">
        <f t="shared" si="6"/>
        <v>0.76190476190476186</v>
      </c>
    </row>
    <row r="433" spans="1:9" ht="27" customHeight="1" x14ac:dyDescent="0.25">
      <c r="A433" s="3" t="s">
        <v>486</v>
      </c>
      <c r="B433" s="3"/>
      <c r="C433" s="3"/>
      <c r="D433" s="3"/>
      <c r="E433" s="3"/>
      <c r="F433" s="3" t="s">
        <v>487</v>
      </c>
      <c r="G433" s="23">
        <v>5423936.5300000003</v>
      </c>
      <c r="H433" s="23">
        <v>4853876.9000000004</v>
      </c>
      <c r="I433" s="5">
        <f t="shared" si="6"/>
        <v>0.89489928083653292</v>
      </c>
    </row>
    <row r="434" spans="1:9" ht="27" customHeight="1" x14ac:dyDescent="0.25">
      <c r="A434" s="7"/>
      <c r="B434" s="7" t="s">
        <v>488</v>
      </c>
      <c r="C434" s="7"/>
      <c r="D434" s="7"/>
      <c r="E434" s="7"/>
      <c r="F434" s="7" t="s">
        <v>489</v>
      </c>
      <c r="G434" s="29">
        <v>650000</v>
      </c>
      <c r="H434" s="29">
        <v>600256.63</v>
      </c>
      <c r="I434" s="10">
        <f t="shared" si="6"/>
        <v>0.92347173846153852</v>
      </c>
    </row>
    <row r="435" spans="1:9" ht="27" customHeight="1" x14ac:dyDescent="0.25">
      <c r="A435" s="25"/>
      <c r="B435" s="25"/>
      <c r="C435" s="25" t="s">
        <v>570</v>
      </c>
      <c r="D435" s="25"/>
      <c r="E435" s="25"/>
      <c r="F435" s="25" t="s">
        <v>571</v>
      </c>
      <c r="G435" s="27">
        <v>650000</v>
      </c>
      <c r="H435" s="27">
        <v>600256.63</v>
      </c>
      <c r="I435" s="10">
        <f t="shared" si="6"/>
        <v>0.92347173846153852</v>
      </c>
    </row>
    <row r="436" spans="1:9" ht="27" customHeight="1" x14ac:dyDescent="0.25">
      <c r="A436" s="25" t="s">
        <v>113</v>
      </c>
      <c r="B436" s="25" t="s">
        <v>113</v>
      </c>
      <c r="C436" s="25" t="s">
        <v>113</v>
      </c>
      <c r="D436" s="25" t="s">
        <v>714</v>
      </c>
      <c r="E436" s="25" t="s">
        <v>303</v>
      </c>
      <c r="F436" s="25" t="s">
        <v>715</v>
      </c>
      <c r="G436" s="27">
        <v>650000</v>
      </c>
      <c r="H436" s="27">
        <v>600256.63</v>
      </c>
      <c r="I436" s="10">
        <f t="shared" si="6"/>
        <v>0.92347173846153852</v>
      </c>
    </row>
    <row r="437" spans="1:9" ht="27" customHeight="1" x14ac:dyDescent="0.25">
      <c r="A437" s="7"/>
      <c r="B437" s="7" t="s">
        <v>490</v>
      </c>
      <c r="C437" s="7"/>
      <c r="D437" s="7"/>
      <c r="E437" s="7"/>
      <c r="F437" s="7" t="s">
        <v>491</v>
      </c>
      <c r="G437" s="29">
        <v>1366240.96</v>
      </c>
      <c r="H437" s="29">
        <v>1363126.77</v>
      </c>
      <c r="I437" s="10">
        <f t="shared" si="6"/>
        <v>0.99772061437830117</v>
      </c>
    </row>
    <row r="438" spans="1:9" ht="27" customHeight="1" x14ac:dyDescent="0.25">
      <c r="A438" s="25"/>
      <c r="B438" s="25"/>
      <c r="C438" s="25" t="s">
        <v>570</v>
      </c>
      <c r="D438" s="25"/>
      <c r="E438" s="25"/>
      <c r="F438" s="25" t="s">
        <v>571</v>
      </c>
      <c r="G438" s="27">
        <v>340417.28000000003</v>
      </c>
      <c r="H438" s="27">
        <v>338912.37</v>
      </c>
      <c r="I438" s="10">
        <f t="shared" si="6"/>
        <v>0.99557921971528585</v>
      </c>
    </row>
    <row r="439" spans="1:9" ht="27" customHeight="1" x14ac:dyDescent="0.25">
      <c r="A439" s="25" t="s">
        <v>113</v>
      </c>
      <c r="B439" s="25" t="s">
        <v>113</v>
      </c>
      <c r="C439" s="25" t="s">
        <v>113</v>
      </c>
      <c r="D439" s="25" t="s">
        <v>586</v>
      </c>
      <c r="E439" s="25" t="s">
        <v>303</v>
      </c>
      <c r="F439" s="25" t="s">
        <v>587</v>
      </c>
      <c r="G439" s="27">
        <v>118237.64</v>
      </c>
      <c r="H439" s="27">
        <v>118222.65</v>
      </c>
      <c r="I439" s="10">
        <f t="shared" si="6"/>
        <v>0.99987322142086055</v>
      </c>
    </row>
    <row r="440" spans="1:9" ht="14.25" customHeight="1" x14ac:dyDescent="0.25">
      <c r="A440" s="25" t="s">
        <v>113</v>
      </c>
      <c r="B440" s="25" t="s">
        <v>113</v>
      </c>
      <c r="C440" s="25" t="s">
        <v>113</v>
      </c>
      <c r="D440" s="25" t="s">
        <v>693</v>
      </c>
      <c r="E440" s="25" t="s">
        <v>303</v>
      </c>
      <c r="F440" s="25" t="s">
        <v>694</v>
      </c>
      <c r="G440" s="27">
        <v>40472.550000000003</v>
      </c>
      <c r="H440" s="27">
        <v>40472.550000000003</v>
      </c>
      <c r="I440" s="10">
        <f t="shared" si="6"/>
        <v>1</v>
      </c>
    </row>
    <row r="441" spans="1:9" ht="14.25" customHeight="1" x14ac:dyDescent="0.25">
      <c r="A441" s="25" t="s">
        <v>113</v>
      </c>
      <c r="B441" s="25" t="s">
        <v>113</v>
      </c>
      <c r="C441" s="25" t="s">
        <v>113</v>
      </c>
      <c r="D441" s="25" t="s">
        <v>600</v>
      </c>
      <c r="E441" s="25" t="s">
        <v>303</v>
      </c>
      <c r="F441" s="25" t="s">
        <v>601</v>
      </c>
      <c r="G441" s="27">
        <v>27225.74</v>
      </c>
      <c r="H441" s="27">
        <v>27225.74</v>
      </c>
      <c r="I441" s="10">
        <f t="shared" si="6"/>
        <v>1</v>
      </c>
    </row>
    <row r="442" spans="1:9" ht="14.25" customHeight="1" x14ac:dyDescent="0.25">
      <c r="A442" s="25" t="s">
        <v>113</v>
      </c>
      <c r="B442" s="25" t="s">
        <v>113</v>
      </c>
      <c r="C442" s="25" t="s">
        <v>113</v>
      </c>
      <c r="D442" s="25" t="s">
        <v>588</v>
      </c>
      <c r="E442" s="25" t="s">
        <v>303</v>
      </c>
      <c r="F442" s="25" t="s">
        <v>589</v>
      </c>
      <c r="G442" s="27">
        <v>52376.5</v>
      </c>
      <c r="H442" s="27">
        <v>52376.5</v>
      </c>
      <c r="I442" s="10">
        <f t="shared" si="6"/>
        <v>1</v>
      </c>
    </row>
    <row r="443" spans="1:9" ht="14.25" customHeight="1" x14ac:dyDescent="0.25">
      <c r="A443" s="25" t="s">
        <v>113</v>
      </c>
      <c r="B443" s="25" t="s">
        <v>113</v>
      </c>
      <c r="C443" s="25" t="s">
        <v>113</v>
      </c>
      <c r="D443" s="25" t="s">
        <v>613</v>
      </c>
      <c r="E443" s="25" t="s">
        <v>303</v>
      </c>
      <c r="F443" s="25" t="s">
        <v>614</v>
      </c>
      <c r="G443" s="27">
        <v>667.17</v>
      </c>
      <c r="H443" s="27">
        <v>667.17</v>
      </c>
      <c r="I443" s="10">
        <f t="shared" si="6"/>
        <v>1</v>
      </c>
    </row>
    <row r="444" spans="1:9" ht="27" customHeight="1" x14ac:dyDescent="0.25">
      <c r="A444" s="25" t="s">
        <v>113</v>
      </c>
      <c r="B444" s="25" t="s">
        <v>113</v>
      </c>
      <c r="C444" s="25" t="s">
        <v>113</v>
      </c>
      <c r="D444" s="25" t="s">
        <v>574</v>
      </c>
      <c r="E444" s="25" t="s">
        <v>303</v>
      </c>
      <c r="F444" s="25" t="s">
        <v>575</v>
      </c>
      <c r="G444" s="27">
        <v>59692.56</v>
      </c>
      <c r="H444" s="27">
        <v>58202.64</v>
      </c>
      <c r="I444" s="10">
        <f t="shared" si="6"/>
        <v>0.97504010550058506</v>
      </c>
    </row>
    <row r="445" spans="1:9" ht="14.25" customHeight="1" x14ac:dyDescent="0.25">
      <c r="A445" s="25" t="s">
        <v>113</v>
      </c>
      <c r="B445" s="25" t="s">
        <v>113</v>
      </c>
      <c r="C445" s="25" t="s">
        <v>113</v>
      </c>
      <c r="D445" s="25" t="s">
        <v>602</v>
      </c>
      <c r="E445" s="25" t="s">
        <v>303</v>
      </c>
      <c r="F445" s="25" t="s">
        <v>603</v>
      </c>
      <c r="G445" s="27">
        <v>1068.8699999999999</v>
      </c>
      <c r="H445" s="27">
        <v>1068.8699999999999</v>
      </c>
      <c r="I445" s="10">
        <f t="shared" si="6"/>
        <v>1</v>
      </c>
    </row>
    <row r="446" spans="1:9" ht="14.25" customHeight="1" x14ac:dyDescent="0.25">
      <c r="A446" s="25" t="s">
        <v>113</v>
      </c>
      <c r="B446" s="25" t="s">
        <v>113</v>
      </c>
      <c r="C446" s="25" t="s">
        <v>113</v>
      </c>
      <c r="D446" s="25" t="s">
        <v>608</v>
      </c>
      <c r="E446" s="25" t="s">
        <v>303</v>
      </c>
      <c r="F446" s="25" t="s">
        <v>609</v>
      </c>
      <c r="G446" s="27">
        <v>903.9</v>
      </c>
      <c r="H446" s="27">
        <v>903.9</v>
      </c>
      <c r="I446" s="10">
        <f t="shared" si="6"/>
        <v>1</v>
      </c>
    </row>
    <row r="447" spans="1:9" ht="14.25" customHeight="1" x14ac:dyDescent="0.25">
      <c r="A447" s="25" t="s">
        <v>113</v>
      </c>
      <c r="B447" s="25" t="s">
        <v>113</v>
      </c>
      <c r="C447" s="25" t="s">
        <v>113</v>
      </c>
      <c r="D447" s="25" t="s">
        <v>590</v>
      </c>
      <c r="E447" s="25" t="s">
        <v>303</v>
      </c>
      <c r="F447" s="25" t="s">
        <v>591</v>
      </c>
      <c r="G447" s="27">
        <v>8006.37</v>
      </c>
      <c r="H447" s="27">
        <v>8006.37</v>
      </c>
      <c r="I447" s="10">
        <f t="shared" si="6"/>
        <v>1</v>
      </c>
    </row>
    <row r="448" spans="1:9" ht="14.25" customHeight="1" x14ac:dyDescent="0.25">
      <c r="A448" s="25" t="s">
        <v>113</v>
      </c>
      <c r="B448" s="25" t="s">
        <v>113</v>
      </c>
      <c r="C448" s="25" t="s">
        <v>113</v>
      </c>
      <c r="D448" s="25" t="s">
        <v>615</v>
      </c>
      <c r="E448" s="25" t="s">
        <v>303</v>
      </c>
      <c r="F448" s="25" t="s">
        <v>616</v>
      </c>
      <c r="G448" s="27">
        <v>25379.98</v>
      </c>
      <c r="H448" s="27">
        <v>25379.98</v>
      </c>
      <c r="I448" s="10">
        <f t="shared" si="6"/>
        <v>1</v>
      </c>
    </row>
    <row r="449" spans="1:9" ht="14.25" customHeight="1" x14ac:dyDescent="0.25">
      <c r="A449" s="25" t="s">
        <v>113</v>
      </c>
      <c r="B449" s="25" t="s">
        <v>113</v>
      </c>
      <c r="C449" s="25" t="s">
        <v>113</v>
      </c>
      <c r="D449" s="25" t="s">
        <v>631</v>
      </c>
      <c r="E449" s="25" t="s">
        <v>303</v>
      </c>
      <c r="F449" s="25" t="s">
        <v>632</v>
      </c>
      <c r="G449" s="27">
        <v>4985</v>
      </c>
      <c r="H449" s="27">
        <v>4985</v>
      </c>
      <c r="I449" s="10">
        <f t="shared" si="6"/>
        <v>1</v>
      </c>
    </row>
    <row r="450" spans="1:9" ht="14.25" customHeight="1" x14ac:dyDescent="0.25">
      <c r="A450" s="25" t="s">
        <v>113</v>
      </c>
      <c r="B450" s="25" t="s">
        <v>113</v>
      </c>
      <c r="C450" s="25" t="s">
        <v>113</v>
      </c>
      <c r="D450" s="25" t="s">
        <v>617</v>
      </c>
      <c r="E450" s="25" t="s">
        <v>303</v>
      </c>
      <c r="F450" s="25" t="s">
        <v>618</v>
      </c>
      <c r="G450" s="27">
        <v>202</v>
      </c>
      <c r="H450" s="27">
        <v>202</v>
      </c>
      <c r="I450" s="10">
        <f t="shared" ref="I450:I513" si="7">IF($G450=0,0,$H450/$G450)</f>
        <v>1</v>
      </c>
    </row>
    <row r="451" spans="1:9" ht="14.25" customHeight="1" x14ac:dyDescent="0.25">
      <c r="A451" s="25" t="s">
        <v>113</v>
      </c>
      <c r="B451" s="25" t="s">
        <v>113</v>
      </c>
      <c r="C451" s="25" t="s">
        <v>113</v>
      </c>
      <c r="D451" s="25" t="s">
        <v>621</v>
      </c>
      <c r="E451" s="25" t="s">
        <v>303</v>
      </c>
      <c r="F451" s="25" t="s">
        <v>622</v>
      </c>
      <c r="G451" s="27">
        <v>1199</v>
      </c>
      <c r="H451" s="27">
        <v>1199</v>
      </c>
      <c r="I451" s="10">
        <f t="shared" si="7"/>
        <v>1</v>
      </c>
    </row>
    <row r="452" spans="1:9" ht="14.25" customHeight="1" x14ac:dyDescent="0.25">
      <c r="A452" s="25"/>
      <c r="B452" s="25"/>
      <c r="C452" s="25" t="s">
        <v>623</v>
      </c>
      <c r="D452" s="25"/>
      <c r="E452" s="25"/>
      <c r="F452" s="25" t="s">
        <v>624</v>
      </c>
      <c r="G452" s="27">
        <v>840</v>
      </c>
      <c r="H452" s="27">
        <v>840</v>
      </c>
      <c r="I452" s="10">
        <f t="shared" si="7"/>
        <v>1</v>
      </c>
    </row>
    <row r="453" spans="1:9" ht="14.25" customHeight="1" x14ac:dyDescent="0.25">
      <c r="A453" s="25" t="s">
        <v>113</v>
      </c>
      <c r="B453" s="25" t="s">
        <v>113</v>
      </c>
      <c r="C453" s="25" t="s">
        <v>113</v>
      </c>
      <c r="D453" s="25" t="s">
        <v>625</v>
      </c>
      <c r="E453" s="25" t="s">
        <v>303</v>
      </c>
      <c r="F453" s="25" t="s">
        <v>626</v>
      </c>
      <c r="G453" s="27">
        <v>840</v>
      </c>
      <c r="H453" s="27">
        <v>840</v>
      </c>
      <c r="I453" s="10">
        <f t="shared" si="7"/>
        <v>1</v>
      </c>
    </row>
    <row r="454" spans="1:9" ht="27" customHeight="1" x14ac:dyDescent="0.25">
      <c r="A454" s="25"/>
      <c r="B454" s="25"/>
      <c r="C454" s="25" t="s">
        <v>592</v>
      </c>
      <c r="D454" s="25"/>
      <c r="E454" s="25"/>
      <c r="F454" s="25" t="s">
        <v>593</v>
      </c>
      <c r="G454" s="27">
        <v>1024983.68</v>
      </c>
      <c r="H454" s="27">
        <v>1023374.4</v>
      </c>
      <c r="I454" s="10">
        <f t="shared" si="7"/>
        <v>0.99842994573337984</v>
      </c>
    </row>
    <row r="455" spans="1:9" ht="27" customHeight="1" x14ac:dyDescent="0.25">
      <c r="A455" s="25" t="s">
        <v>113</v>
      </c>
      <c r="B455" s="25" t="s">
        <v>113</v>
      </c>
      <c r="C455" s="25" t="s">
        <v>113</v>
      </c>
      <c r="D455" s="25" t="s">
        <v>594</v>
      </c>
      <c r="E455" s="25" t="s">
        <v>303</v>
      </c>
      <c r="F455" s="25" t="s">
        <v>595</v>
      </c>
      <c r="G455" s="27">
        <v>809565.4</v>
      </c>
      <c r="H455" s="27">
        <v>807956.12</v>
      </c>
      <c r="I455" s="10">
        <f t="shared" si="7"/>
        <v>0.9980121680101447</v>
      </c>
    </row>
    <row r="456" spans="1:9" ht="14.25" customHeight="1" x14ac:dyDescent="0.25">
      <c r="A456" s="25" t="s">
        <v>113</v>
      </c>
      <c r="B456" s="25" t="s">
        <v>113</v>
      </c>
      <c r="C456" s="25" t="s">
        <v>113</v>
      </c>
      <c r="D456" s="25" t="s">
        <v>627</v>
      </c>
      <c r="E456" s="25" t="s">
        <v>303</v>
      </c>
      <c r="F456" s="25" t="s">
        <v>628</v>
      </c>
      <c r="G456" s="27">
        <v>53390.21</v>
      </c>
      <c r="H456" s="27">
        <v>53390.21</v>
      </c>
      <c r="I456" s="10">
        <f t="shared" si="7"/>
        <v>1</v>
      </c>
    </row>
    <row r="457" spans="1:9" ht="14.25" customHeight="1" x14ac:dyDescent="0.25">
      <c r="A457" s="25" t="s">
        <v>113</v>
      </c>
      <c r="B457" s="25" t="s">
        <v>113</v>
      </c>
      <c r="C457" s="25" t="s">
        <v>113</v>
      </c>
      <c r="D457" s="25" t="s">
        <v>596</v>
      </c>
      <c r="E457" s="25" t="s">
        <v>303</v>
      </c>
      <c r="F457" s="25" t="s">
        <v>597</v>
      </c>
      <c r="G457" s="27">
        <v>143817.31</v>
      </c>
      <c r="H457" s="27">
        <v>143817.31</v>
      </c>
      <c r="I457" s="10">
        <f t="shared" si="7"/>
        <v>1</v>
      </c>
    </row>
    <row r="458" spans="1:9" ht="14.25" customHeight="1" x14ac:dyDescent="0.25">
      <c r="A458" s="25" t="s">
        <v>113</v>
      </c>
      <c r="B458" s="25" t="s">
        <v>113</v>
      </c>
      <c r="C458" s="25" t="s">
        <v>113</v>
      </c>
      <c r="D458" s="25" t="s">
        <v>598</v>
      </c>
      <c r="E458" s="25" t="s">
        <v>303</v>
      </c>
      <c r="F458" s="25" t="s">
        <v>599</v>
      </c>
      <c r="G458" s="27">
        <v>14710.76</v>
      </c>
      <c r="H458" s="27">
        <v>14710.76</v>
      </c>
      <c r="I458" s="10">
        <f t="shared" si="7"/>
        <v>1</v>
      </c>
    </row>
    <row r="459" spans="1:9" ht="14.25" customHeight="1" x14ac:dyDescent="0.25">
      <c r="A459" s="25" t="s">
        <v>113</v>
      </c>
      <c r="B459" s="25" t="s">
        <v>113</v>
      </c>
      <c r="C459" s="25" t="s">
        <v>113</v>
      </c>
      <c r="D459" s="25" t="s">
        <v>629</v>
      </c>
      <c r="E459" s="25" t="s">
        <v>303</v>
      </c>
      <c r="F459" s="25" t="s">
        <v>630</v>
      </c>
      <c r="G459" s="27">
        <v>3500</v>
      </c>
      <c r="H459" s="27">
        <v>3500</v>
      </c>
      <c r="I459" s="10">
        <f t="shared" si="7"/>
        <v>1</v>
      </c>
    </row>
    <row r="460" spans="1:9" ht="27" customHeight="1" x14ac:dyDescent="0.25">
      <c r="A460" s="7"/>
      <c r="B460" s="7" t="s">
        <v>492</v>
      </c>
      <c r="C460" s="7"/>
      <c r="D460" s="7"/>
      <c r="E460" s="7"/>
      <c r="F460" s="7" t="s">
        <v>493</v>
      </c>
      <c r="G460" s="29">
        <v>13000</v>
      </c>
      <c r="H460" s="29">
        <v>10538.52</v>
      </c>
      <c r="I460" s="10">
        <f t="shared" si="7"/>
        <v>0.81065538461538467</v>
      </c>
    </row>
    <row r="461" spans="1:9" ht="27" customHeight="1" x14ac:dyDescent="0.25">
      <c r="A461" s="25"/>
      <c r="B461" s="25"/>
      <c r="C461" s="25" t="s">
        <v>570</v>
      </c>
      <c r="D461" s="25"/>
      <c r="E461" s="25"/>
      <c r="F461" s="25" t="s">
        <v>571</v>
      </c>
      <c r="G461" s="27">
        <v>11800.9</v>
      </c>
      <c r="H461" s="27">
        <v>9339.42</v>
      </c>
      <c r="I461" s="10">
        <f t="shared" si="7"/>
        <v>0.79141590895609659</v>
      </c>
    </row>
    <row r="462" spans="1:9" ht="27" customHeight="1" x14ac:dyDescent="0.25">
      <c r="A462" s="25" t="s">
        <v>113</v>
      </c>
      <c r="B462" s="25" t="s">
        <v>113</v>
      </c>
      <c r="C462" s="25" t="s">
        <v>113</v>
      </c>
      <c r="D462" s="25" t="s">
        <v>586</v>
      </c>
      <c r="E462" s="25" t="s">
        <v>303</v>
      </c>
      <c r="F462" s="25" t="s">
        <v>587</v>
      </c>
      <c r="G462" s="27">
        <v>8700</v>
      </c>
      <c r="H462" s="27">
        <v>7889.42</v>
      </c>
      <c r="I462" s="10">
        <f t="shared" si="7"/>
        <v>0.90682988505747131</v>
      </c>
    </row>
    <row r="463" spans="1:9" ht="14.25" customHeight="1" x14ac:dyDescent="0.25">
      <c r="A463" s="25" t="s">
        <v>113</v>
      </c>
      <c r="B463" s="25" t="s">
        <v>113</v>
      </c>
      <c r="C463" s="25" t="s">
        <v>113</v>
      </c>
      <c r="D463" s="25" t="s">
        <v>574</v>
      </c>
      <c r="E463" s="25" t="s">
        <v>303</v>
      </c>
      <c r="F463" s="25" t="s">
        <v>575</v>
      </c>
      <c r="G463" s="27">
        <v>800</v>
      </c>
      <c r="H463" s="27">
        <v>0</v>
      </c>
      <c r="I463" s="10">
        <f t="shared" si="7"/>
        <v>0</v>
      </c>
    </row>
    <row r="464" spans="1:9" ht="27" customHeight="1" x14ac:dyDescent="0.25">
      <c r="A464" s="25" t="s">
        <v>113</v>
      </c>
      <c r="B464" s="25" t="s">
        <v>113</v>
      </c>
      <c r="C464" s="25" t="s">
        <v>113</v>
      </c>
      <c r="D464" s="25" t="s">
        <v>621</v>
      </c>
      <c r="E464" s="25" t="s">
        <v>303</v>
      </c>
      <c r="F464" s="25" t="s">
        <v>622</v>
      </c>
      <c r="G464" s="27">
        <v>2300.9</v>
      </c>
      <c r="H464" s="27">
        <v>1450</v>
      </c>
      <c r="I464" s="10">
        <f t="shared" si="7"/>
        <v>0.6301881872310835</v>
      </c>
    </row>
    <row r="465" spans="1:9" ht="14.25" customHeight="1" x14ac:dyDescent="0.25">
      <c r="A465" s="25"/>
      <c r="B465" s="25"/>
      <c r="C465" s="25" t="s">
        <v>592</v>
      </c>
      <c r="D465" s="25"/>
      <c r="E465" s="25"/>
      <c r="F465" s="25" t="s">
        <v>593</v>
      </c>
      <c r="G465" s="27">
        <v>1199.0999999999999</v>
      </c>
      <c r="H465" s="27">
        <v>1199.0999999999999</v>
      </c>
      <c r="I465" s="10">
        <f t="shared" si="7"/>
        <v>1</v>
      </c>
    </row>
    <row r="466" spans="1:9" ht="14.25" customHeight="1" x14ac:dyDescent="0.25">
      <c r="A466" s="25" t="s">
        <v>113</v>
      </c>
      <c r="B466" s="25" t="s">
        <v>113</v>
      </c>
      <c r="C466" s="25" t="s">
        <v>113</v>
      </c>
      <c r="D466" s="25" t="s">
        <v>594</v>
      </c>
      <c r="E466" s="25" t="s">
        <v>303</v>
      </c>
      <c r="F466" s="25" t="s">
        <v>595</v>
      </c>
      <c r="G466" s="27">
        <v>1000</v>
      </c>
      <c r="H466" s="27">
        <v>1000</v>
      </c>
      <c r="I466" s="10">
        <f t="shared" si="7"/>
        <v>1</v>
      </c>
    </row>
    <row r="467" spans="1:9" ht="14.25" customHeight="1" x14ac:dyDescent="0.25">
      <c r="A467" s="25" t="s">
        <v>113</v>
      </c>
      <c r="B467" s="25" t="s">
        <v>113</v>
      </c>
      <c r="C467" s="25" t="s">
        <v>113</v>
      </c>
      <c r="D467" s="25" t="s">
        <v>596</v>
      </c>
      <c r="E467" s="25" t="s">
        <v>303</v>
      </c>
      <c r="F467" s="25" t="s">
        <v>597</v>
      </c>
      <c r="G467" s="27">
        <v>174.6</v>
      </c>
      <c r="H467" s="27">
        <v>174.6</v>
      </c>
      <c r="I467" s="10">
        <f t="shared" si="7"/>
        <v>1</v>
      </c>
    </row>
    <row r="468" spans="1:9" ht="14.25" customHeight="1" x14ac:dyDescent="0.25">
      <c r="A468" s="25" t="s">
        <v>113</v>
      </c>
      <c r="B468" s="25" t="s">
        <v>113</v>
      </c>
      <c r="C468" s="25" t="s">
        <v>113</v>
      </c>
      <c r="D468" s="25" t="s">
        <v>598</v>
      </c>
      <c r="E468" s="25" t="s">
        <v>303</v>
      </c>
      <c r="F468" s="25" t="s">
        <v>599</v>
      </c>
      <c r="G468" s="27">
        <v>24.5</v>
      </c>
      <c r="H468" s="27">
        <v>24.5</v>
      </c>
      <c r="I468" s="10">
        <f t="shared" si="7"/>
        <v>1</v>
      </c>
    </row>
    <row r="469" spans="1:9" ht="39.950000000000003" customHeight="1" x14ac:dyDescent="0.25">
      <c r="A469" s="7"/>
      <c r="B469" s="7" t="s">
        <v>494</v>
      </c>
      <c r="C469" s="7"/>
      <c r="D469" s="7"/>
      <c r="E469" s="7"/>
      <c r="F469" s="7" t="s">
        <v>495</v>
      </c>
      <c r="G469" s="29">
        <v>37808</v>
      </c>
      <c r="H469" s="29">
        <v>37078.49</v>
      </c>
      <c r="I469" s="10">
        <f t="shared" si="7"/>
        <v>0.98070487727465083</v>
      </c>
    </row>
    <row r="470" spans="1:9" ht="27" customHeight="1" x14ac:dyDescent="0.25">
      <c r="A470" s="25"/>
      <c r="B470" s="25"/>
      <c r="C470" s="25" t="s">
        <v>570</v>
      </c>
      <c r="D470" s="25"/>
      <c r="E470" s="25"/>
      <c r="F470" s="25" t="s">
        <v>571</v>
      </c>
      <c r="G470" s="27">
        <v>37808</v>
      </c>
      <c r="H470" s="27">
        <v>37078.49</v>
      </c>
      <c r="I470" s="10">
        <f t="shared" si="7"/>
        <v>0.98070487727465083</v>
      </c>
    </row>
    <row r="471" spans="1:9" ht="27" customHeight="1" x14ac:dyDescent="0.25">
      <c r="A471" s="25" t="s">
        <v>113</v>
      </c>
      <c r="B471" s="25" t="s">
        <v>113</v>
      </c>
      <c r="C471" s="25" t="s">
        <v>113</v>
      </c>
      <c r="D471" s="25" t="s">
        <v>716</v>
      </c>
      <c r="E471" s="25" t="s">
        <v>303</v>
      </c>
      <c r="F471" s="25" t="s">
        <v>717</v>
      </c>
      <c r="G471" s="27">
        <v>37808</v>
      </c>
      <c r="H471" s="27">
        <v>37078.49</v>
      </c>
      <c r="I471" s="10">
        <f t="shared" si="7"/>
        <v>0.98070487727465083</v>
      </c>
    </row>
    <row r="472" spans="1:9" ht="27" customHeight="1" x14ac:dyDescent="0.25">
      <c r="A472" s="7"/>
      <c r="B472" s="7" t="s">
        <v>496</v>
      </c>
      <c r="C472" s="7"/>
      <c r="D472" s="7"/>
      <c r="E472" s="7"/>
      <c r="F472" s="7" t="s">
        <v>497</v>
      </c>
      <c r="G472" s="29">
        <v>158918</v>
      </c>
      <c r="H472" s="29">
        <v>89180.51</v>
      </c>
      <c r="I472" s="10">
        <f t="shared" si="7"/>
        <v>0.56117312072892933</v>
      </c>
    </row>
    <row r="473" spans="1:9" ht="27" customHeight="1" x14ac:dyDescent="0.25">
      <c r="A473" s="25"/>
      <c r="B473" s="25"/>
      <c r="C473" s="25" t="s">
        <v>623</v>
      </c>
      <c r="D473" s="25"/>
      <c r="E473" s="25"/>
      <c r="F473" s="25" t="s">
        <v>624</v>
      </c>
      <c r="G473" s="27">
        <v>158918</v>
      </c>
      <c r="H473" s="27">
        <v>89180.51</v>
      </c>
      <c r="I473" s="10">
        <f t="shared" si="7"/>
        <v>0.56117312072892933</v>
      </c>
    </row>
    <row r="474" spans="1:9" ht="27" customHeight="1" x14ac:dyDescent="0.25">
      <c r="A474" s="25" t="s">
        <v>113</v>
      </c>
      <c r="B474" s="25" t="s">
        <v>113</v>
      </c>
      <c r="C474" s="25" t="s">
        <v>113</v>
      </c>
      <c r="D474" s="25" t="s">
        <v>718</v>
      </c>
      <c r="E474" s="25" t="s">
        <v>303</v>
      </c>
      <c r="F474" s="25" t="s">
        <v>719</v>
      </c>
      <c r="G474" s="27">
        <v>158918</v>
      </c>
      <c r="H474" s="27">
        <v>89180.51</v>
      </c>
      <c r="I474" s="10">
        <f t="shared" si="7"/>
        <v>0.56117312072892933</v>
      </c>
    </row>
    <row r="475" spans="1:9" ht="27" customHeight="1" x14ac:dyDescent="0.25">
      <c r="A475" s="7"/>
      <c r="B475" s="7" t="s">
        <v>498</v>
      </c>
      <c r="C475" s="7"/>
      <c r="D475" s="7"/>
      <c r="E475" s="7"/>
      <c r="F475" s="7" t="s">
        <v>499</v>
      </c>
      <c r="G475" s="29">
        <v>397583.01</v>
      </c>
      <c r="H475" s="29">
        <v>356874.6</v>
      </c>
      <c r="I475" s="10">
        <f t="shared" si="7"/>
        <v>0.89761028772331086</v>
      </c>
    </row>
    <row r="476" spans="1:9" ht="27" customHeight="1" x14ac:dyDescent="0.25">
      <c r="A476" s="25"/>
      <c r="B476" s="25"/>
      <c r="C476" s="25" t="s">
        <v>570</v>
      </c>
      <c r="D476" s="25"/>
      <c r="E476" s="25"/>
      <c r="F476" s="25" t="s">
        <v>571</v>
      </c>
      <c r="G476" s="27">
        <v>1015</v>
      </c>
      <c r="H476" s="27">
        <v>1014.75</v>
      </c>
      <c r="I476" s="10">
        <f t="shared" si="7"/>
        <v>0.99975369458128083</v>
      </c>
    </row>
    <row r="477" spans="1:9" ht="27" customHeight="1" x14ac:dyDescent="0.25">
      <c r="A477" s="25" t="s">
        <v>113</v>
      </c>
      <c r="B477" s="25" t="s">
        <v>113</v>
      </c>
      <c r="C477" s="25" t="s">
        <v>113</v>
      </c>
      <c r="D477" s="25" t="s">
        <v>586</v>
      </c>
      <c r="E477" s="25" t="s">
        <v>303</v>
      </c>
      <c r="F477" s="25" t="s">
        <v>587</v>
      </c>
      <c r="G477" s="27">
        <v>1015</v>
      </c>
      <c r="H477" s="27">
        <v>1014.75</v>
      </c>
      <c r="I477" s="10">
        <f t="shared" si="7"/>
        <v>0.99975369458128083</v>
      </c>
    </row>
    <row r="478" spans="1:9" ht="27" customHeight="1" x14ac:dyDescent="0.25">
      <c r="A478" s="25"/>
      <c r="B478" s="25"/>
      <c r="C478" s="25" t="s">
        <v>623</v>
      </c>
      <c r="D478" s="25"/>
      <c r="E478" s="25"/>
      <c r="F478" s="25" t="s">
        <v>624</v>
      </c>
      <c r="G478" s="27">
        <v>386631.08</v>
      </c>
      <c r="H478" s="27">
        <v>346365.05</v>
      </c>
      <c r="I478" s="10">
        <f t="shared" si="7"/>
        <v>0.89585413050601104</v>
      </c>
    </row>
    <row r="479" spans="1:9" ht="27" customHeight="1" x14ac:dyDescent="0.25">
      <c r="A479" s="25" t="s">
        <v>113</v>
      </c>
      <c r="B479" s="25" t="s">
        <v>113</v>
      </c>
      <c r="C479" s="25" t="s">
        <v>113</v>
      </c>
      <c r="D479" s="25" t="s">
        <v>718</v>
      </c>
      <c r="E479" s="25" t="s">
        <v>303</v>
      </c>
      <c r="F479" s="25" t="s">
        <v>719</v>
      </c>
      <c r="G479" s="27">
        <v>386631.08</v>
      </c>
      <c r="H479" s="27">
        <v>346365.05</v>
      </c>
      <c r="I479" s="10">
        <f t="shared" si="7"/>
        <v>0.89585413050601104</v>
      </c>
    </row>
    <row r="480" spans="1:9" ht="27" customHeight="1" x14ac:dyDescent="0.25">
      <c r="A480" s="25"/>
      <c r="B480" s="25"/>
      <c r="C480" s="25" t="s">
        <v>592</v>
      </c>
      <c r="D480" s="25"/>
      <c r="E480" s="25"/>
      <c r="F480" s="25" t="s">
        <v>593</v>
      </c>
      <c r="G480" s="27">
        <v>9936.93</v>
      </c>
      <c r="H480" s="27">
        <v>9494.7999999999993</v>
      </c>
      <c r="I480" s="10">
        <f t="shared" si="7"/>
        <v>0.95550637873065414</v>
      </c>
    </row>
    <row r="481" spans="1:9" ht="27" customHeight="1" x14ac:dyDescent="0.25">
      <c r="A481" s="25" t="s">
        <v>113</v>
      </c>
      <c r="B481" s="25" t="s">
        <v>113</v>
      </c>
      <c r="C481" s="25" t="s">
        <v>113</v>
      </c>
      <c r="D481" s="25" t="s">
        <v>594</v>
      </c>
      <c r="E481" s="25" t="s">
        <v>303</v>
      </c>
      <c r="F481" s="25" t="s">
        <v>595</v>
      </c>
      <c r="G481" s="27">
        <v>8297.85</v>
      </c>
      <c r="H481" s="27">
        <v>8000</v>
      </c>
      <c r="I481" s="10">
        <f t="shared" si="7"/>
        <v>0.96410515977030187</v>
      </c>
    </row>
    <row r="482" spans="1:9" ht="27" customHeight="1" x14ac:dyDescent="0.25">
      <c r="A482" s="25" t="s">
        <v>113</v>
      </c>
      <c r="B482" s="25" t="s">
        <v>113</v>
      </c>
      <c r="C482" s="25" t="s">
        <v>113</v>
      </c>
      <c r="D482" s="25" t="s">
        <v>596</v>
      </c>
      <c r="E482" s="25" t="s">
        <v>303</v>
      </c>
      <c r="F482" s="25" t="s">
        <v>597</v>
      </c>
      <c r="G482" s="27">
        <v>1440.63</v>
      </c>
      <c r="H482" s="27">
        <v>1396.8</v>
      </c>
      <c r="I482" s="10">
        <f t="shared" si="7"/>
        <v>0.9695758105828699</v>
      </c>
    </row>
    <row r="483" spans="1:9" ht="27" customHeight="1" x14ac:dyDescent="0.25">
      <c r="A483" s="25" t="s">
        <v>113</v>
      </c>
      <c r="B483" s="25" t="s">
        <v>113</v>
      </c>
      <c r="C483" s="25" t="s">
        <v>113</v>
      </c>
      <c r="D483" s="25" t="s">
        <v>598</v>
      </c>
      <c r="E483" s="25" t="s">
        <v>303</v>
      </c>
      <c r="F483" s="25" t="s">
        <v>599</v>
      </c>
      <c r="G483" s="27">
        <v>198.45</v>
      </c>
      <c r="H483" s="27">
        <v>98</v>
      </c>
      <c r="I483" s="10">
        <f t="shared" si="7"/>
        <v>0.49382716049382719</v>
      </c>
    </row>
    <row r="484" spans="1:9" ht="27" customHeight="1" x14ac:dyDescent="0.25">
      <c r="A484" s="7"/>
      <c r="B484" s="7" t="s">
        <v>500</v>
      </c>
      <c r="C484" s="7"/>
      <c r="D484" s="7"/>
      <c r="E484" s="7"/>
      <c r="F484" s="7" t="s">
        <v>501</v>
      </c>
      <c r="G484" s="29">
        <v>448376</v>
      </c>
      <c r="H484" s="29">
        <v>437287.63</v>
      </c>
      <c r="I484" s="10">
        <f t="shared" si="7"/>
        <v>0.97526992970185733</v>
      </c>
    </row>
    <row r="485" spans="1:9" ht="27" customHeight="1" x14ac:dyDescent="0.25">
      <c r="A485" s="25"/>
      <c r="B485" s="25"/>
      <c r="C485" s="25" t="s">
        <v>570</v>
      </c>
      <c r="D485" s="25"/>
      <c r="E485" s="25"/>
      <c r="F485" s="25" t="s">
        <v>571</v>
      </c>
      <c r="G485" s="27">
        <v>3500</v>
      </c>
      <c r="H485" s="27">
        <v>2245.23</v>
      </c>
      <c r="I485" s="10">
        <f t="shared" si="7"/>
        <v>0.64149428571428568</v>
      </c>
    </row>
    <row r="486" spans="1:9" ht="39.950000000000003" customHeight="1" x14ac:dyDescent="0.25">
      <c r="A486" s="25" t="s">
        <v>113</v>
      </c>
      <c r="B486" s="25" t="s">
        <v>113</v>
      </c>
      <c r="C486" s="25" t="s">
        <v>113</v>
      </c>
      <c r="D486" s="25" t="s">
        <v>720</v>
      </c>
      <c r="E486" s="25" t="s">
        <v>303</v>
      </c>
      <c r="F486" s="25" t="s">
        <v>721</v>
      </c>
      <c r="G486" s="27">
        <v>3500</v>
      </c>
      <c r="H486" s="27">
        <v>2245.23</v>
      </c>
      <c r="I486" s="10">
        <f t="shared" si="7"/>
        <v>0.64149428571428568</v>
      </c>
    </row>
    <row r="487" spans="1:9" ht="27" customHeight="1" x14ac:dyDescent="0.25">
      <c r="A487" s="25"/>
      <c r="B487" s="25"/>
      <c r="C487" s="25" t="s">
        <v>623</v>
      </c>
      <c r="D487" s="25"/>
      <c r="E487" s="25"/>
      <c r="F487" s="25" t="s">
        <v>624</v>
      </c>
      <c r="G487" s="27">
        <v>444876</v>
      </c>
      <c r="H487" s="27">
        <v>435042.4</v>
      </c>
      <c r="I487" s="10">
        <f t="shared" si="7"/>
        <v>0.97789586311691357</v>
      </c>
    </row>
    <row r="488" spans="1:9" ht="27" customHeight="1" x14ac:dyDescent="0.25">
      <c r="A488" s="25" t="s">
        <v>113</v>
      </c>
      <c r="B488" s="25" t="s">
        <v>113</v>
      </c>
      <c r="C488" s="25" t="s">
        <v>113</v>
      </c>
      <c r="D488" s="25" t="s">
        <v>718</v>
      </c>
      <c r="E488" s="25" t="s">
        <v>303</v>
      </c>
      <c r="F488" s="25" t="s">
        <v>719</v>
      </c>
      <c r="G488" s="27">
        <v>444876</v>
      </c>
      <c r="H488" s="27">
        <v>435042.4</v>
      </c>
      <c r="I488" s="10">
        <f t="shared" si="7"/>
        <v>0.97789586311691357</v>
      </c>
    </row>
    <row r="489" spans="1:9" ht="27" customHeight="1" x14ac:dyDescent="0.25">
      <c r="A489" s="7"/>
      <c r="B489" s="7" t="s">
        <v>502</v>
      </c>
      <c r="C489" s="7"/>
      <c r="D489" s="7"/>
      <c r="E489" s="7"/>
      <c r="F489" s="7" t="s">
        <v>503</v>
      </c>
      <c r="G489" s="29">
        <v>1280120.1399999999</v>
      </c>
      <c r="H489" s="29">
        <v>1104284.21</v>
      </c>
      <c r="I489" s="10">
        <f t="shared" si="7"/>
        <v>0.86264107211062235</v>
      </c>
    </row>
    <row r="490" spans="1:9" ht="27" customHeight="1" x14ac:dyDescent="0.25">
      <c r="A490" s="25"/>
      <c r="B490" s="25"/>
      <c r="C490" s="25" t="s">
        <v>570</v>
      </c>
      <c r="D490" s="25"/>
      <c r="E490" s="25"/>
      <c r="F490" s="25" t="s">
        <v>571</v>
      </c>
      <c r="G490" s="27">
        <v>160481.14000000001</v>
      </c>
      <c r="H490" s="27">
        <v>137579.34</v>
      </c>
      <c r="I490" s="10">
        <f t="shared" si="7"/>
        <v>0.85729288812380067</v>
      </c>
    </row>
    <row r="491" spans="1:9" ht="27" customHeight="1" x14ac:dyDescent="0.25">
      <c r="A491" s="25" t="s">
        <v>113</v>
      </c>
      <c r="B491" s="25" t="s">
        <v>113</v>
      </c>
      <c r="C491" s="25" t="s">
        <v>113</v>
      </c>
      <c r="D491" s="25" t="s">
        <v>586</v>
      </c>
      <c r="E491" s="25" t="s">
        <v>303</v>
      </c>
      <c r="F491" s="25" t="s">
        <v>587</v>
      </c>
      <c r="G491" s="27">
        <v>40130</v>
      </c>
      <c r="H491" s="27">
        <v>29148.31</v>
      </c>
      <c r="I491" s="10">
        <f t="shared" si="7"/>
        <v>0.72634712185397465</v>
      </c>
    </row>
    <row r="492" spans="1:9" ht="27" customHeight="1" x14ac:dyDescent="0.25">
      <c r="A492" s="25" t="s">
        <v>113</v>
      </c>
      <c r="B492" s="25" t="s">
        <v>113</v>
      </c>
      <c r="C492" s="25" t="s">
        <v>113</v>
      </c>
      <c r="D492" s="25" t="s">
        <v>613</v>
      </c>
      <c r="E492" s="25" t="s">
        <v>303</v>
      </c>
      <c r="F492" s="25" t="s">
        <v>614</v>
      </c>
      <c r="G492" s="27">
        <v>1700</v>
      </c>
      <c r="H492" s="27">
        <v>1385</v>
      </c>
      <c r="I492" s="10">
        <f t="shared" si="7"/>
        <v>0.81470588235294117</v>
      </c>
    </row>
    <row r="493" spans="1:9" ht="27" customHeight="1" x14ac:dyDescent="0.25">
      <c r="A493" s="25" t="s">
        <v>113</v>
      </c>
      <c r="B493" s="25" t="s">
        <v>113</v>
      </c>
      <c r="C493" s="25" t="s">
        <v>113</v>
      </c>
      <c r="D493" s="25" t="s">
        <v>574</v>
      </c>
      <c r="E493" s="25" t="s">
        <v>303</v>
      </c>
      <c r="F493" s="25" t="s">
        <v>575</v>
      </c>
      <c r="G493" s="27">
        <v>60000</v>
      </c>
      <c r="H493" s="27">
        <v>57226.13</v>
      </c>
      <c r="I493" s="10">
        <f t="shared" si="7"/>
        <v>0.95376883333333329</v>
      </c>
    </row>
    <row r="494" spans="1:9" ht="14.25" customHeight="1" x14ac:dyDescent="0.25">
      <c r="A494" s="25" t="s">
        <v>113</v>
      </c>
      <c r="B494" s="25" t="s">
        <v>113</v>
      </c>
      <c r="C494" s="25" t="s">
        <v>113</v>
      </c>
      <c r="D494" s="25" t="s">
        <v>602</v>
      </c>
      <c r="E494" s="25" t="s">
        <v>303</v>
      </c>
      <c r="F494" s="25" t="s">
        <v>603</v>
      </c>
      <c r="G494" s="27">
        <v>2000</v>
      </c>
      <c r="H494" s="27">
        <v>1106.94</v>
      </c>
      <c r="I494" s="10">
        <f t="shared" si="7"/>
        <v>0.55347000000000002</v>
      </c>
    </row>
    <row r="495" spans="1:9" ht="14.25" customHeight="1" x14ac:dyDescent="0.25">
      <c r="A495" s="25" t="s">
        <v>113</v>
      </c>
      <c r="B495" s="25" t="s">
        <v>113</v>
      </c>
      <c r="C495" s="25" t="s">
        <v>113</v>
      </c>
      <c r="D495" s="25" t="s">
        <v>608</v>
      </c>
      <c r="E495" s="25" t="s">
        <v>303</v>
      </c>
      <c r="F495" s="25" t="s">
        <v>609</v>
      </c>
      <c r="G495" s="27">
        <v>16000</v>
      </c>
      <c r="H495" s="27">
        <v>15068.08</v>
      </c>
      <c r="I495" s="10">
        <f t="shared" si="7"/>
        <v>0.94175500000000001</v>
      </c>
    </row>
    <row r="496" spans="1:9" ht="27" customHeight="1" x14ac:dyDescent="0.25">
      <c r="A496" s="25" t="s">
        <v>113</v>
      </c>
      <c r="B496" s="25" t="s">
        <v>113</v>
      </c>
      <c r="C496" s="25" t="s">
        <v>113</v>
      </c>
      <c r="D496" s="25" t="s">
        <v>590</v>
      </c>
      <c r="E496" s="25" t="s">
        <v>303</v>
      </c>
      <c r="F496" s="25" t="s">
        <v>591</v>
      </c>
      <c r="G496" s="27">
        <v>3360</v>
      </c>
      <c r="H496" s="27">
        <v>2202.3000000000002</v>
      </c>
      <c r="I496" s="10">
        <f t="shared" si="7"/>
        <v>0.65544642857142865</v>
      </c>
    </row>
    <row r="497" spans="1:9" ht="27" customHeight="1" x14ac:dyDescent="0.25">
      <c r="A497" s="25" t="s">
        <v>113</v>
      </c>
      <c r="B497" s="25" t="s">
        <v>113</v>
      </c>
      <c r="C497" s="25" t="s">
        <v>113</v>
      </c>
      <c r="D497" s="25" t="s">
        <v>615</v>
      </c>
      <c r="E497" s="25" t="s">
        <v>303</v>
      </c>
      <c r="F497" s="25" t="s">
        <v>616</v>
      </c>
      <c r="G497" s="27">
        <v>23291.14</v>
      </c>
      <c r="H497" s="27">
        <v>22123.58</v>
      </c>
      <c r="I497" s="10">
        <f t="shared" si="7"/>
        <v>0.94987106685203049</v>
      </c>
    </row>
    <row r="498" spans="1:9" ht="27" customHeight="1" x14ac:dyDescent="0.25">
      <c r="A498" s="25" t="s">
        <v>113</v>
      </c>
      <c r="B498" s="25" t="s">
        <v>113</v>
      </c>
      <c r="C498" s="25" t="s">
        <v>113</v>
      </c>
      <c r="D498" s="25" t="s">
        <v>621</v>
      </c>
      <c r="E498" s="25" t="s">
        <v>303</v>
      </c>
      <c r="F498" s="25" t="s">
        <v>622</v>
      </c>
      <c r="G498" s="27">
        <v>14000</v>
      </c>
      <c r="H498" s="27">
        <v>9319</v>
      </c>
      <c r="I498" s="10">
        <f t="shared" si="7"/>
        <v>0.66564285714285709</v>
      </c>
    </row>
    <row r="499" spans="1:9" ht="27" customHeight="1" x14ac:dyDescent="0.25">
      <c r="A499" s="25"/>
      <c r="B499" s="25"/>
      <c r="C499" s="25" t="s">
        <v>623</v>
      </c>
      <c r="D499" s="25"/>
      <c r="E499" s="25"/>
      <c r="F499" s="25" t="s">
        <v>624</v>
      </c>
      <c r="G499" s="27">
        <v>26465</v>
      </c>
      <c r="H499" s="27">
        <v>25569.97</v>
      </c>
      <c r="I499" s="10">
        <f t="shared" si="7"/>
        <v>0.9661806159078028</v>
      </c>
    </row>
    <row r="500" spans="1:9" ht="27" customHeight="1" x14ac:dyDescent="0.25">
      <c r="A500" s="25" t="s">
        <v>113</v>
      </c>
      <c r="B500" s="25" t="s">
        <v>113</v>
      </c>
      <c r="C500" s="25" t="s">
        <v>113</v>
      </c>
      <c r="D500" s="25" t="s">
        <v>625</v>
      </c>
      <c r="E500" s="25" t="s">
        <v>303</v>
      </c>
      <c r="F500" s="25" t="s">
        <v>626</v>
      </c>
      <c r="G500" s="27">
        <v>7200</v>
      </c>
      <c r="H500" s="27">
        <v>6305.71</v>
      </c>
      <c r="I500" s="10">
        <f t="shared" si="7"/>
        <v>0.87579305555555553</v>
      </c>
    </row>
    <row r="501" spans="1:9" ht="27" customHeight="1" x14ac:dyDescent="0.25">
      <c r="A501" s="25" t="s">
        <v>113</v>
      </c>
      <c r="B501" s="25" t="s">
        <v>113</v>
      </c>
      <c r="C501" s="25" t="s">
        <v>113</v>
      </c>
      <c r="D501" s="25" t="s">
        <v>718</v>
      </c>
      <c r="E501" s="25" t="s">
        <v>303</v>
      </c>
      <c r="F501" s="25" t="s">
        <v>719</v>
      </c>
      <c r="G501" s="27">
        <v>19265</v>
      </c>
      <c r="H501" s="27">
        <v>19264.259999999998</v>
      </c>
      <c r="I501" s="10">
        <f t="shared" si="7"/>
        <v>0.99996158837269655</v>
      </c>
    </row>
    <row r="502" spans="1:9" ht="27" customHeight="1" x14ac:dyDescent="0.25">
      <c r="A502" s="25"/>
      <c r="B502" s="25"/>
      <c r="C502" s="25" t="s">
        <v>592</v>
      </c>
      <c r="D502" s="25"/>
      <c r="E502" s="25"/>
      <c r="F502" s="25" t="s">
        <v>593</v>
      </c>
      <c r="G502" s="27">
        <v>1093174</v>
      </c>
      <c r="H502" s="27">
        <v>941134.9</v>
      </c>
      <c r="I502" s="10">
        <f t="shared" si="7"/>
        <v>0.86091957913378847</v>
      </c>
    </row>
    <row r="503" spans="1:9" ht="27" customHeight="1" x14ac:dyDescent="0.25">
      <c r="A503" s="25" t="s">
        <v>113</v>
      </c>
      <c r="B503" s="25" t="s">
        <v>113</v>
      </c>
      <c r="C503" s="25" t="s">
        <v>113</v>
      </c>
      <c r="D503" s="25" t="s">
        <v>594</v>
      </c>
      <c r="E503" s="25" t="s">
        <v>303</v>
      </c>
      <c r="F503" s="25" t="s">
        <v>595</v>
      </c>
      <c r="G503" s="27">
        <v>837470.69</v>
      </c>
      <c r="H503" s="27">
        <v>750660.54</v>
      </c>
      <c r="I503" s="10">
        <f t="shared" si="7"/>
        <v>0.89634246184782906</v>
      </c>
    </row>
    <row r="504" spans="1:9" ht="27" customHeight="1" x14ac:dyDescent="0.25">
      <c r="A504" s="25" t="s">
        <v>113</v>
      </c>
      <c r="B504" s="25" t="s">
        <v>113</v>
      </c>
      <c r="C504" s="25" t="s">
        <v>113</v>
      </c>
      <c r="D504" s="25" t="s">
        <v>627</v>
      </c>
      <c r="E504" s="25" t="s">
        <v>303</v>
      </c>
      <c r="F504" s="25" t="s">
        <v>628</v>
      </c>
      <c r="G504" s="27">
        <v>36970</v>
      </c>
      <c r="H504" s="27">
        <v>36598.230000000003</v>
      </c>
      <c r="I504" s="10">
        <f t="shared" si="7"/>
        <v>0.9899440086556669</v>
      </c>
    </row>
    <row r="505" spans="1:9" ht="27" customHeight="1" x14ac:dyDescent="0.25">
      <c r="A505" s="25" t="s">
        <v>113</v>
      </c>
      <c r="B505" s="25" t="s">
        <v>113</v>
      </c>
      <c r="C505" s="25" t="s">
        <v>113</v>
      </c>
      <c r="D505" s="25" t="s">
        <v>596</v>
      </c>
      <c r="E505" s="25" t="s">
        <v>303</v>
      </c>
      <c r="F505" s="25" t="s">
        <v>597</v>
      </c>
      <c r="G505" s="27">
        <v>153694.22</v>
      </c>
      <c r="H505" s="27">
        <v>123180</v>
      </c>
      <c r="I505" s="10">
        <f t="shared" si="7"/>
        <v>0.80146149933289623</v>
      </c>
    </row>
    <row r="506" spans="1:9" ht="27" customHeight="1" x14ac:dyDescent="0.25">
      <c r="A506" s="25" t="s">
        <v>113</v>
      </c>
      <c r="B506" s="25" t="s">
        <v>113</v>
      </c>
      <c r="C506" s="25" t="s">
        <v>113</v>
      </c>
      <c r="D506" s="25" t="s">
        <v>598</v>
      </c>
      <c r="E506" s="25" t="s">
        <v>303</v>
      </c>
      <c r="F506" s="25" t="s">
        <v>599</v>
      </c>
      <c r="G506" s="27">
        <v>19239.09</v>
      </c>
      <c r="H506" s="27">
        <v>11260.64</v>
      </c>
      <c r="I506" s="10">
        <f t="shared" si="7"/>
        <v>0.58530003238198891</v>
      </c>
    </row>
    <row r="507" spans="1:9" ht="27" customHeight="1" x14ac:dyDescent="0.25">
      <c r="A507" s="25" t="s">
        <v>113</v>
      </c>
      <c r="B507" s="25" t="s">
        <v>113</v>
      </c>
      <c r="C507" s="25" t="s">
        <v>113</v>
      </c>
      <c r="D507" s="25" t="s">
        <v>629</v>
      </c>
      <c r="E507" s="25" t="s">
        <v>303</v>
      </c>
      <c r="F507" s="25" t="s">
        <v>630</v>
      </c>
      <c r="G507" s="27">
        <v>44000</v>
      </c>
      <c r="H507" s="27">
        <v>18000</v>
      </c>
      <c r="I507" s="10">
        <f t="shared" si="7"/>
        <v>0.40909090909090912</v>
      </c>
    </row>
    <row r="508" spans="1:9" ht="27" customHeight="1" x14ac:dyDescent="0.25">
      <c r="A508" s="25" t="s">
        <v>113</v>
      </c>
      <c r="B508" s="25" t="s">
        <v>113</v>
      </c>
      <c r="C508" s="25" t="s">
        <v>113</v>
      </c>
      <c r="D508" s="25" t="s">
        <v>722</v>
      </c>
      <c r="E508" s="25" t="s">
        <v>303</v>
      </c>
      <c r="F508" s="25" t="s">
        <v>723</v>
      </c>
      <c r="G508" s="27">
        <v>1800</v>
      </c>
      <c r="H508" s="27">
        <v>1435.49</v>
      </c>
      <c r="I508" s="10">
        <f t="shared" si="7"/>
        <v>0.79749444444444439</v>
      </c>
    </row>
    <row r="509" spans="1:9" ht="27" customHeight="1" x14ac:dyDescent="0.25">
      <c r="A509" s="7"/>
      <c r="B509" s="7" t="s">
        <v>504</v>
      </c>
      <c r="C509" s="7"/>
      <c r="D509" s="7"/>
      <c r="E509" s="7"/>
      <c r="F509" s="7" t="s">
        <v>505</v>
      </c>
      <c r="G509" s="29">
        <v>486033.7</v>
      </c>
      <c r="H509" s="29">
        <v>359189.88</v>
      </c>
      <c r="I509" s="10">
        <f t="shared" si="7"/>
        <v>0.73902258217897232</v>
      </c>
    </row>
    <row r="510" spans="1:9" ht="27" customHeight="1" x14ac:dyDescent="0.25">
      <c r="A510" s="25"/>
      <c r="B510" s="25"/>
      <c r="C510" s="25" t="s">
        <v>570</v>
      </c>
      <c r="D510" s="25"/>
      <c r="E510" s="25"/>
      <c r="F510" s="25" t="s">
        <v>571</v>
      </c>
      <c r="G510" s="27">
        <v>36459.269999999997</v>
      </c>
      <c r="H510" s="27">
        <v>29434.42</v>
      </c>
      <c r="I510" s="10">
        <f t="shared" si="7"/>
        <v>0.8073233501383873</v>
      </c>
    </row>
    <row r="511" spans="1:9" ht="27" customHeight="1" x14ac:dyDescent="0.25">
      <c r="A511" s="25" t="s">
        <v>113</v>
      </c>
      <c r="B511" s="25" t="s">
        <v>113</v>
      </c>
      <c r="C511" s="25" t="s">
        <v>113</v>
      </c>
      <c r="D511" s="25" t="s">
        <v>586</v>
      </c>
      <c r="E511" s="25" t="s">
        <v>303</v>
      </c>
      <c r="F511" s="25" t="s">
        <v>587</v>
      </c>
      <c r="G511" s="27">
        <v>1800</v>
      </c>
      <c r="H511" s="27">
        <v>1229.55</v>
      </c>
      <c r="I511" s="10">
        <f t="shared" si="7"/>
        <v>0.68308333333333326</v>
      </c>
    </row>
    <row r="512" spans="1:9" ht="14.25" customHeight="1" x14ac:dyDescent="0.25">
      <c r="A512" s="25" t="s">
        <v>113</v>
      </c>
      <c r="B512" s="25" t="s">
        <v>113</v>
      </c>
      <c r="C512" s="25" t="s">
        <v>113</v>
      </c>
      <c r="D512" s="25" t="s">
        <v>613</v>
      </c>
      <c r="E512" s="25" t="s">
        <v>303</v>
      </c>
      <c r="F512" s="25" t="s">
        <v>614</v>
      </c>
      <c r="G512" s="27">
        <v>1600</v>
      </c>
      <c r="H512" s="27">
        <v>1495</v>
      </c>
      <c r="I512" s="10">
        <f t="shared" si="7"/>
        <v>0.93437499999999996</v>
      </c>
    </row>
    <row r="513" spans="1:9" ht="14.25" customHeight="1" x14ac:dyDescent="0.25">
      <c r="A513" s="25" t="s">
        <v>113</v>
      </c>
      <c r="B513" s="25" t="s">
        <v>113</v>
      </c>
      <c r="C513" s="25" t="s">
        <v>113</v>
      </c>
      <c r="D513" s="25" t="s">
        <v>574</v>
      </c>
      <c r="E513" s="25" t="s">
        <v>303</v>
      </c>
      <c r="F513" s="25" t="s">
        <v>575</v>
      </c>
      <c r="G513" s="27">
        <v>2000</v>
      </c>
      <c r="H513" s="27">
        <v>0</v>
      </c>
      <c r="I513" s="10">
        <f t="shared" si="7"/>
        <v>0</v>
      </c>
    </row>
    <row r="514" spans="1:9" ht="27" customHeight="1" x14ac:dyDescent="0.25">
      <c r="A514" s="25" t="s">
        <v>113</v>
      </c>
      <c r="B514" s="25" t="s">
        <v>113</v>
      </c>
      <c r="C514" s="25" t="s">
        <v>113</v>
      </c>
      <c r="D514" s="25" t="s">
        <v>608</v>
      </c>
      <c r="E514" s="25" t="s">
        <v>303</v>
      </c>
      <c r="F514" s="25" t="s">
        <v>609</v>
      </c>
      <c r="G514" s="27">
        <v>20383.560000000001</v>
      </c>
      <c r="H514" s="27">
        <v>16034.16</v>
      </c>
      <c r="I514" s="10">
        <f t="shared" ref="I514:I577" si="8">IF($G514=0,0,$H514/$G514)</f>
        <v>0.78662216021146447</v>
      </c>
    </row>
    <row r="515" spans="1:9" ht="14.25" customHeight="1" x14ac:dyDescent="0.25">
      <c r="A515" s="25" t="s">
        <v>113</v>
      </c>
      <c r="B515" s="25" t="s">
        <v>113</v>
      </c>
      <c r="C515" s="25" t="s">
        <v>113</v>
      </c>
      <c r="D515" s="25" t="s">
        <v>615</v>
      </c>
      <c r="E515" s="25" t="s">
        <v>303</v>
      </c>
      <c r="F515" s="25" t="s">
        <v>616</v>
      </c>
      <c r="G515" s="27">
        <v>10675.71</v>
      </c>
      <c r="H515" s="27">
        <v>10675.71</v>
      </c>
      <c r="I515" s="10">
        <f t="shared" si="8"/>
        <v>1</v>
      </c>
    </row>
    <row r="516" spans="1:9" ht="14.25" customHeight="1" x14ac:dyDescent="0.25">
      <c r="A516" s="25"/>
      <c r="B516" s="25"/>
      <c r="C516" s="25" t="s">
        <v>623</v>
      </c>
      <c r="D516" s="25"/>
      <c r="E516" s="25"/>
      <c r="F516" s="25" t="s">
        <v>624</v>
      </c>
      <c r="G516" s="27">
        <v>1889.71</v>
      </c>
      <c r="H516" s="27">
        <v>1889.71</v>
      </c>
      <c r="I516" s="10">
        <f t="shared" si="8"/>
        <v>1</v>
      </c>
    </row>
    <row r="517" spans="1:9" ht="14.25" customHeight="1" x14ac:dyDescent="0.25">
      <c r="A517" s="25" t="s">
        <v>113</v>
      </c>
      <c r="B517" s="25" t="s">
        <v>113</v>
      </c>
      <c r="C517" s="25" t="s">
        <v>113</v>
      </c>
      <c r="D517" s="25" t="s">
        <v>625</v>
      </c>
      <c r="E517" s="25" t="s">
        <v>303</v>
      </c>
      <c r="F517" s="25" t="s">
        <v>626</v>
      </c>
      <c r="G517" s="27">
        <v>1889.71</v>
      </c>
      <c r="H517" s="27">
        <v>1889.71</v>
      </c>
      <c r="I517" s="10">
        <f t="shared" si="8"/>
        <v>1</v>
      </c>
    </row>
    <row r="518" spans="1:9" ht="27" customHeight="1" x14ac:dyDescent="0.25">
      <c r="A518" s="25"/>
      <c r="B518" s="25"/>
      <c r="C518" s="25" t="s">
        <v>592</v>
      </c>
      <c r="D518" s="25"/>
      <c r="E518" s="25"/>
      <c r="F518" s="25" t="s">
        <v>593</v>
      </c>
      <c r="G518" s="27">
        <v>447684.72</v>
      </c>
      <c r="H518" s="27">
        <v>327865.75</v>
      </c>
      <c r="I518" s="10">
        <f t="shared" si="8"/>
        <v>0.73235858932152076</v>
      </c>
    </row>
    <row r="519" spans="1:9" ht="27" customHeight="1" x14ac:dyDescent="0.25">
      <c r="A519" s="25" t="s">
        <v>113</v>
      </c>
      <c r="B519" s="25" t="s">
        <v>113</v>
      </c>
      <c r="C519" s="25" t="s">
        <v>113</v>
      </c>
      <c r="D519" s="25" t="s">
        <v>594</v>
      </c>
      <c r="E519" s="25" t="s">
        <v>303</v>
      </c>
      <c r="F519" s="25" t="s">
        <v>595</v>
      </c>
      <c r="G519" s="27">
        <v>345590.8</v>
      </c>
      <c r="H519" s="27">
        <v>260834.61</v>
      </c>
      <c r="I519" s="10">
        <f t="shared" si="8"/>
        <v>0.75474986602652616</v>
      </c>
    </row>
    <row r="520" spans="1:9" ht="14.25" customHeight="1" x14ac:dyDescent="0.25">
      <c r="A520" s="25" t="s">
        <v>113</v>
      </c>
      <c r="B520" s="25" t="s">
        <v>113</v>
      </c>
      <c r="C520" s="25" t="s">
        <v>113</v>
      </c>
      <c r="D520" s="25" t="s">
        <v>627</v>
      </c>
      <c r="E520" s="25" t="s">
        <v>303</v>
      </c>
      <c r="F520" s="25" t="s">
        <v>628</v>
      </c>
      <c r="G520" s="27">
        <v>14512.43</v>
      </c>
      <c r="H520" s="27">
        <v>14512.43</v>
      </c>
      <c r="I520" s="10">
        <f t="shared" si="8"/>
        <v>1</v>
      </c>
    </row>
    <row r="521" spans="1:9" ht="27" customHeight="1" x14ac:dyDescent="0.25">
      <c r="A521" s="25" t="s">
        <v>113</v>
      </c>
      <c r="B521" s="25" t="s">
        <v>113</v>
      </c>
      <c r="C521" s="25" t="s">
        <v>113</v>
      </c>
      <c r="D521" s="25" t="s">
        <v>596</v>
      </c>
      <c r="E521" s="25" t="s">
        <v>303</v>
      </c>
      <c r="F521" s="25" t="s">
        <v>597</v>
      </c>
      <c r="G521" s="27">
        <v>65392.2</v>
      </c>
      <c r="H521" s="27">
        <v>46173.7</v>
      </c>
      <c r="I521" s="10">
        <f t="shared" si="8"/>
        <v>0.70610409192533663</v>
      </c>
    </row>
    <row r="522" spans="1:9" ht="27" customHeight="1" x14ac:dyDescent="0.25">
      <c r="A522" s="25" t="s">
        <v>113</v>
      </c>
      <c r="B522" s="25" t="s">
        <v>113</v>
      </c>
      <c r="C522" s="25" t="s">
        <v>113</v>
      </c>
      <c r="D522" s="25" t="s">
        <v>598</v>
      </c>
      <c r="E522" s="25" t="s">
        <v>303</v>
      </c>
      <c r="F522" s="25" t="s">
        <v>599</v>
      </c>
      <c r="G522" s="27">
        <v>8389.2900000000009</v>
      </c>
      <c r="H522" s="27">
        <v>6345.01</v>
      </c>
      <c r="I522" s="10">
        <f t="shared" si="8"/>
        <v>0.75632264470533261</v>
      </c>
    </row>
    <row r="523" spans="1:9" ht="14.25" customHeight="1" x14ac:dyDescent="0.25">
      <c r="A523" s="25" t="s">
        <v>113</v>
      </c>
      <c r="B523" s="25" t="s">
        <v>113</v>
      </c>
      <c r="C523" s="25" t="s">
        <v>113</v>
      </c>
      <c r="D523" s="25" t="s">
        <v>629</v>
      </c>
      <c r="E523" s="25" t="s">
        <v>303</v>
      </c>
      <c r="F523" s="25" t="s">
        <v>630</v>
      </c>
      <c r="G523" s="27">
        <v>13800</v>
      </c>
      <c r="H523" s="27">
        <v>0</v>
      </c>
      <c r="I523" s="10">
        <f t="shared" si="8"/>
        <v>0</v>
      </c>
    </row>
    <row r="524" spans="1:9" ht="27" customHeight="1" x14ac:dyDescent="0.25">
      <c r="A524" s="7"/>
      <c r="B524" s="7" t="s">
        <v>506</v>
      </c>
      <c r="C524" s="7"/>
      <c r="D524" s="7"/>
      <c r="E524" s="7"/>
      <c r="F524" s="7" t="s">
        <v>507</v>
      </c>
      <c r="G524" s="29">
        <v>193755</v>
      </c>
      <c r="H524" s="29">
        <v>128920.24</v>
      </c>
      <c r="I524" s="10">
        <f t="shared" si="8"/>
        <v>0.66537761606152102</v>
      </c>
    </row>
    <row r="525" spans="1:9" ht="27" customHeight="1" x14ac:dyDescent="0.25">
      <c r="A525" s="25"/>
      <c r="B525" s="25"/>
      <c r="C525" s="25" t="s">
        <v>570</v>
      </c>
      <c r="D525" s="25"/>
      <c r="E525" s="25"/>
      <c r="F525" s="25" t="s">
        <v>571</v>
      </c>
      <c r="G525" s="27">
        <v>33300</v>
      </c>
      <c r="H525" s="27">
        <v>33031.599999999999</v>
      </c>
      <c r="I525" s="10">
        <f t="shared" si="8"/>
        <v>0.9919399399399399</v>
      </c>
    </row>
    <row r="526" spans="1:9" ht="27" customHeight="1" x14ac:dyDescent="0.25">
      <c r="A526" s="25" t="s">
        <v>113</v>
      </c>
      <c r="B526" s="25" t="s">
        <v>113</v>
      </c>
      <c r="C526" s="25" t="s">
        <v>113</v>
      </c>
      <c r="D526" s="25" t="s">
        <v>586</v>
      </c>
      <c r="E526" s="25" t="s">
        <v>303</v>
      </c>
      <c r="F526" s="25" t="s">
        <v>587</v>
      </c>
      <c r="G526" s="27">
        <v>33300</v>
      </c>
      <c r="H526" s="27">
        <v>33031.599999999999</v>
      </c>
      <c r="I526" s="10">
        <f t="shared" si="8"/>
        <v>0.9919399399399399</v>
      </c>
    </row>
    <row r="527" spans="1:9" ht="27" customHeight="1" x14ac:dyDescent="0.25">
      <c r="A527" s="25"/>
      <c r="B527" s="25"/>
      <c r="C527" s="25" t="s">
        <v>623</v>
      </c>
      <c r="D527" s="25"/>
      <c r="E527" s="25"/>
      <c r="F527" s="25" t="s">
        <v>624</v>
      </c>
      <c r="G527" s="27">
        <v>160455</v>
      </c>
      <c r="H527" s="27">
        <v>95888.639999999999</v>
      </c>
      <c r="I527" s="10">
        <f t="shared" si="8"/>
        <v>0.59760456202673651</v>
      </c>
    </row>
    <row r="528" spans="1:9" ht="27" customHeight="1" x14ac:dyDescent="0.25">
      <c r="A528" s="25" t="s">
        <v>113</v>
      </c>
      <c r="B528" s="25" t="s">
        <v>113</v>
      </c>
      <c r="C528" s="25" t="s">
        <v>113</v>
      </c>
      <c r="D528" s="25" t="s">
        <v>718</v>
      </c>
      <c r="E528" s="25" t="s">
        <v>303</v>
      </c>
      <c r="F528" s="25" t="s">
        <v>719</v>
      </c>
      <c r="G528" s="27">
        <v>160455</v>
      </c>
      <c r="H528" s="27">
        <v>95888.639999999999</v>
      </c>
      <c r="I528" s="10">
        <f t="shared" si="8"/>
        <v>0.59760456202673651</v>
      </c>
    </row>
    <row r="529" spans="1:9" ht="27" customHeight="1" x14ac:dyDescent="0.25">
      <c r="A529" s="7"/>
      <c r="B529" s="7" t="s">
        <v>508</v>
      </c>
      <c r="C529" s="7"/>
      <c r="D529" s="7"/>
      <c r="E529" s="7"/>
      <c r="F529" s="7" t="s">
        <v>301</v>
      </c>
      <c r="G529" s="29">
        <v>392101.72</v>
      </c>
      <c r="H529" s="29">
        <v>367139.42</v>
      </c>
      <c r="I529" s="10">
        <f t="shared" si="8"/>
        <v>0.9363371831166668</v>
      </c>
    </row>
    <row r="530" spans="1:9" ht="27" customHeight="1" x14ac:dyDescent="0.25">
      <c r="A530" s="25"/>
      <c r="B530" s="25"/>
      <c r="C530" s="25" t="s">
        <v>570</v>
      </c>
      <c r="D530" s="25"/>
      <c r="E530" s="25"/>
      <c r="F530" s="25" t="s">
        <v>571</v>
      </c>
      <c r="G530" s="27">
        <v>49523</v>
      </c>
      <c r="H530" s="27">
        <v>32732</v>
      </c>
      <c r="I530" s="10">
        <f t="shared" si="8"/>
        <v>0.66094541930012318</v>
      </c>
    </row>
    <row r="531" spans="1:9" ht="14.25" customHeight="1" x14ac:dyDescent="0.25">
      <c r="A531" s="25" t="s">
        <v>113</v>
      </c>
      <c r="B531" s="25" t="s">
        <v>113</v>
      </c>
      <c r="C531" s="25" t="s">
        <v>113</v>
      </c>
      <c r="D531" s="25" t="s">
        <v>586</v>
      </c>
      <c r="E531" s="25" t="s">
        <v>303</v>
      </c>
      <c r="F531" s="25" t="s">
        <v>587</v>
      </c>
      <c r="G531" s="27">
        <v>4412</v>
      </c>
      <c r="H531" s="27">
        <v>4412</v>
      </c>
      <c r="I531" s="10">
        <f t="shared" si="8"/>
        <v>1</v>
      </c>
    </row>
    <row r="532" spans="1:9" ht="27" customHeight="1" x14ac:dyDescent="0.25">
      <c r="A532" s="25" t="s">
        <v>113</v>
      </c>
      <c r="B532" s="25" t="s">
        <v>113</v>
      </c>
      <c r="C532" s="25" t="s">
        <v>113</v>
      </c>
      <c r="D532" s="25" t="s">
        <v>574</v>
      </c>
      <c r="E532" s="25" t="s">
        <v>303</v>
      </c>
      <c r="F532" s="25" t="s">
        <v>575</v>
      </c>
      <c r="G532" s="27">
        <v>45111</v>
      </c>
      <c r="H532" s="27">
        <v>28320</v>
      </c>
      <c r="I532" s="10">
        <f t="shared" si="8"/>
        <v>0.62778479749950122</v>
      </c>
    </row>
    <row r="533" spans="1:9" ht="27" customHeight="1" x14ac:dyDescent="0.25">
      <c r="A533" s="25"/>
      <c r="B533" s="25"/>
      <c r="C533" s="25" t="s">
        <v>623</v>
      </c>
      <c r="D533" s="25"/>
      <c r="E533" s="25"/>
      <c r="F533" s="25" t="s">
        <v>624</v>
      </c>
      <c r="G533" s="27">
        <v>336534.24</v>
      </c>
      <c r="H533" s="27">
        <v>328362.94</v>
      </c>
      <c r="I533" s="10">
        <f t="shared" si="8"/>
        <v>0.97571926113669749</v>
      </c>
    </row>
    <row r="534" spans="1:9" ht="27" customHeight="1" x14ac:dyDescent="0.25">
      <c r="A534" s="25" t="s">
        <v>113</v>
      </c>
      <c r="B534" s="25" t="s">
        <v>113</v>
      </c>
      <c r="C534" s="25" t="s">
        <v>113</v>
      </c>
      <c r="D534" s="25" t="s">
        <v>718</v>
      </c>
      <c r="E534" s="25" t="s">
        <v>303</v>
      </c>
      <c r="F534" s="25" t="s">
        <v>719</v>
      </c>
      <c r="G534" s="27">
        <v>325275.24</v>
      </c>
      <c r="H534" s="27">
        <v>317114.44</v>
      </c>
      <c r="I534" s="10">
        <f t="shared" si="8"/>
        <v>0.97491109375555307</v>
      </c>
    </row>
    <row r="535" spans="1:9" ht="27" customHeight="1" x14ac:dyDescent="0.25">
      <c r="A535" s="25" t="s">
        <v>113</v>
      </c>
      <c r="B535" s="25" t="s">
        <v>113</v>
      </c>
      <c r="C535" s="25" t="s">
        <v>113</v>
      </c>
      <c r="D535" s="25" t="s">
        <v>724</v>
      </c>
      <c r="E535" s="25" t="s">
        <v>303</v>
      </c>
      <c r="F535" s="25" t="s">
        <v>725</v>
      </c>
      <c r="G535" s="27">
        <v>11259</v>
      </c>
      <c r="H535" s="27">
        <v>11248.5</v>
      </c>
      <c r="I535" s="10">
        <f t="shared" si="8"/>
        <v>0.99906741273647748</v>
      </c>
    </row>
    <row r="536" spans="1:9" ht="14.25" customHeight="1" x14ac:dyDescent="0.25">
      <c r="A536" s="25"/>
      <c r="B536" s="25"/>
      <c r="C536" s="25" t="s">
        <v>592</v>
      </c>
      <c r="D536" s="25"/>
      <c r="E536" s="25"/>
      <c r="F536" s="25" t="s">
        <v>593</v>
      </c>
      <c r="G536" s="27">
        <v>6044.48</v>
      </c>
      <c r="H536" s="27">
        <v>6044.48</v>
      </c>
      <c r="I536" s="10">
        <f t="shared" si="8"/>
        <v>1</v>
      </c>
    </row>
    <row r="537" spans="1:9" ht="14.25" customHeight="1" x14ac:dyDescent="0.25">
      <c r="A537" s="25" t="s">
        <v>113</v>
      </c>
      <c r="B537" s="25" t="s">
        <v>113</v>
      </c>
      <c r="C537" s="25" t="s">
        <v>113</v>
      </c>
      <c r="D537" s="25" t="s">
        <v>594</v>
      </c>
      <c r="E537" s="25" t="s">
        <v>303</v>
      </c>
      <c r="F537" s="25" t="s">
        <v>595</v>
      </c>
      <c r="G537" s="27">
        <v>5068</v>
      </c>
      <c r="H537" s="27">
        <v>5068</v>
      </c>
      <c r="I537" s="10">
        <f t="shared" si="8"/>
        <v>1</v>
      </c>
    </row>
    <row r="538" spans="1:9" ht="14.25" customHeight="1" x14ac:dyDescent="0.25">
      <c r="A538" s="25" t="s">
        <v>113</v>
      </c>
      <c r="B538" s="25" t="s">
        <v>113</v>
      </c>
      <c r="C538" s="25" t="s">
        <v>113</v>
      </c>
      <c r="D538" s="25" t="s">
        <v>596</v>
      </c>
      <c r="E538" s="25" t="s">
        <v>303</v>
      </c>
      <c r="F538" s="25" t="s">
        <v>597</v>
      </c>
      <c r="G538" s="27">
        <v>880.08</v>
      </c>
      <c r="H538" s="27">
        <v>880.08</v>
      </c>
      <c r="I538" s="10">
        <f t="shared" si="8"/>
        <v>1</v>
      </c>
    </row>
    <row r="539" spans="1:9" ht="14.25" customHeight="1" x14ac:dyDescent="0.25">
      <c r="A539" s="25" t="s">
        <v>113</v>
      </c>
      <c r="B539" s="25" t="s">
        <v>113</v>
      </c>
      <c r="C539" s="25" t="s">
        <v>113</v>
      </c>
      <c r="D539" s="25" t="s">
        <v>598</v>
      </c>
      <c r="E539" s="25" t="s">
        <v>303</v>
      </c>
      <c r="F539" s="25" t="s">
        <v>599</v>
      </c>
      <c r="G539" s="27">
        <v>78.400000000000006</v>
      </c>
      <c r="H539" s="27">
        <v>78.400000000000006</v>
      </c>
      <c r="I539" s="10">
        <f t="shared" si="8"/>
        <v>1</v>
      </c>
    </row>
    <row r="540" spans="1:9" ht="14.25" customHeight="1" x14ac:dyDescent="0.25">
      <c r="A540" s="25" t="s">
        <v>113</v>
      </c>
      <c r="B540" s="25" t="s">
        <v>113</v>
      </c>
      <c r="C540" s="25" t="s">
        <v>113</v>
      </c>
      <c r="D540" s="25" t="s">
        <v>722</v>
      </c>
      <c r="E540" s="25" t="s">
        <v>303</v>
      </c>
      <c r="F540" s="25" t="s">
        <v>723</v>
      </c>
      <c r="G540" s="27">
        <v>18</v>
      </c>
      <c r="H540" s="27">
        <v>18</v>
      </c>
      <c r="I540" s="10">
        <f t="shared" si="8"/>
        <v>1</v>
      </c>
    </row>
    <row r="541" spans="1:9" ht="27" customHeight="1" x14ac:dyDescent="0.25">
      <c r="A541" s="3" t="s">
        <v>509</v>
      </c>
      <c r="B541" s="3"/>
      <c r="C541" s="3"/>
      <c r="D541" s="3"/>
      <c r="E541" s="3"/>
      <c r="F541" s="3" t="s">
        <v>510</v>
      </c>
      <c r="G541" s="23">
        <v>585844.21</v>
      </c>
      <c r="H541" s="23">
        <v>565608.97</v>
      </c>
      <c r="I541" s="5">
        <f t="shared" si="8"/>
        <v>0.9654596910670159</v>
      </c>
    </row>
    <row r="542" spans="1:9" ht="27" customHeight="1" x14ac:dyDescent="0.25">
      <c r="A542" s="7"/>
      <c r="B542" s="7" t="s">
        <v>511</v>
      </c>
      <c r="C542" s="7"/>
      <c r="D542" s="7"/>
      <c r="E542" s="7"/>
      <c r="F542" s="7" t="s">
        <v>512</v>
      </c>
      <c r="G542" s="29">
        <v>42536.15</v>
      </c>
      <c r="H542" s="29">
        <v>42336.15</v>
      </c>
      <c r="I542" s="10">
        <f t="shared" si="8"/>
        <v>0.99529811701341098</v>
      </c>
    </row>
    <row r="543" spans="1:9" ht="27" customHeight="1" x14ac:dyDescent="0.25">
      <c r="A543" s="25"/>
      <c r="B543" s="25"/>
      <c r="C543" s="25" t="s">
        <v>592</v>
      </c>
      <c r="D543" s="25"/>
      <c r="E543" s="25"/>
      <c r="F543" s="25" t="s">
        <v>593</v>
      </c>
      <c r="G543" s="27">
        <v>42536.15</v>
      </c>
      <c r="H543" s="27">
        <v>42336.15</v>
      </c>
      <c r="I543" s="10">
        <f t="shared" si="8"/>
        <v>0.99529811701341098</v>
      </c>
    </row>
    <row r="544" spans="1:9" ht="14.25" customHeight="1" x14ac:dyDescent="0.25">
      <c r="A544" s="25" t="s">
        <v>113</v>
      </c>
      <c r="B544" s="25" t="s">
        <v>113</v>
      </c>
      <c r="C544" s="25" t="s">
        <v>113</v>
      </c>
      <c r="D544" s="25" t="s">
        <v>594</v>
      </c>
      <c r="E544" s="25" t="s">
        <v>303</v>
      </c>
      <c r="F544" s="25" t="s">
        <v>595</v>
      </c>
      <c r="G544" s="27">
        <v>36315.83</v>
      </c>
      <c r="H544" s="27">
        <v>36315.83</v>
      </c>
      <c r="I544" s="10">
        <f t="shared" si="8"/>
        <v>1</v>
      </c>
    </row>
    <row r="545" spans="1:9" ht="27" customHeight="1" x14ac:dyDescent="0.25">
      <c r="A545" s="25" t="s">
        <v>113</v>
      </c>
      <c r="B545" s="25" t="s">
        <v>113</v>
      </c>
      <c r="C545" s="25" t="s">
        <v>113</v>
      </c>
      <c r="D545" s="25" t="s">
        <v>596</v>
      </c>
      <c r="E545" s="25" t="s">
        <v>303</v>
      </c>
      <c r="F545" s="25" t="s">
        <v>597</v>
      </c>
      <c r="G545" s="27">
        <v>5436.94</v>
      </c>
      <c r="H545" s="27">
        <v>5284.23</v>
      </c>
      <c r="I545" s="10">
        <f t="shared" si="8"/>
        <v>0.97191250961018516</v>
      </c>
    </row>
    <row r="546" spans="1:9" ht="27" customHeight="1" x14ac:dyDescent="0.25">
      <c r="A546" s="25" t="s">
        <v>113</v>
      </c>
      <c r="B546" s="25" t="s">
        <v>113</v>
      </c>
      <c r="C546" s="25" t="s">
        <v>113</v>
      </c>
      <c r="D546" s="25" t="s">
        <v>598</v>
      </c>
      <c r="E546" s="25" t="s">
        <v>303</v>
      </c>
      <c r="F546" s="25" t="s">
        <v>599</v>
      </c>
      <c r="G546" s="27">
        <v>783.38</v>
      </c>
      <c r="H546" s="27">
        <v>736.09</v>
      </c>
      <c r="I546" s="10">
        <f t="shared" si="8"/>
        <v>0.9396333835431081</v>
      </c>
    </row>
    <row r="547" spans="1:9" ht="27" customHeight="1" x14ac:dyDescent="0.25">
      <c r="A547" s="7"/>
      <c r="B547" s="7" t="s">
        <v>515</v>
      </c>
      <c r="C547" s="7"/>
      <c r="D547" s="7"/>
      <c r="E547" s="7"/>
      <c r="F547" s="7" t="s">
        <v>516</v>
      </c>
      <c r="G547" s="29">
        <v>543308.06000000006</v>
      </c>
      <c r="H547" s="29">
        <v>523272.82</v>
      </c>
      <c r="I547" s="10">
        <f t="shared" si="8"/>
        <v>0.96312360983564271</v>
      </c>
    </row>
    <row r="548" spans="1:9" ht="27" customHeight="1" x14ac:dyDescent="0.25">
      <c r="A548" s="25"/>
      <c r="B548" s="25"/>
      <c r="C548" s="25" t="s">
        <v>570</v>
      </c>
      <c r="D548" s="25"/>
      <c r="E548" s="25"/>
      <c r="F548" s="25" t="s">
        <v>571</v>
      </c>
      <c r="G548" s="27">
        <v>29204.959999999999</v>
      </c>
      <c r="H548" s="27">
        <v>22996.31</v>
      </c>
      <c r="I548" s="10">
        <f t="shared" si="8"/>
        <v>0.78741111098936623</v>
      </c>
    </row>
    <row r="549" spans="1:9" ht="27" customHeight="1" x14ac:dyDescent="0.25">
      <c r="A549" s="25" t="s">
        <v>113</v>
      </c>
      <c r="B549" s="25" t="s">
        <v>113</v>
      </c>
      <c r="C549" s="25" t="s">
        <v>113</v>
      </c>
      <c r="D549" s="25" t="s">
        <v>608</v>
      </c>
      <c r="E549" s="25" t="s">
        <v>303</v>
      </c>
      <c r="F549" s="25" t="s">
        <v>609</v>
      </c>
      <c r="G549" s="27">
        <v>26802.720000000001</v>
      </c>
      <c r="H549" s="27">
        <v>20787.599999999999</v>
      </c>
      <c r="I549" s="10">
        <f t="shared" si="8"/>
        <v>0.77557800103870045</v>
      </c>
    </row>
    <row r="550" spans="1:9" ht="27" customHeight="1" x14ac:dyDescent="0.25">
      <c r="A550" s="25" t="s">
        <v>113</v>
      </c>
      <c r="B550" s="25" t="s">
        <v>113</v>
      </c>
      <c r="C550" s="25" t="s">
        <v>113</v>
      </c>
      <c r="D550" s="25" t="s">
        <v>590</v>
      </c>
      <c r="E550" s="25" t="s">
        <v>303</v>
      </c>
      <c r="F550" s="25" t="s">
        <v>591</v>
      </c>
      <c r="G550" s="27">
        <v>2402.2399999999998</v>
      </c>
      <c r="H550" s="27">
        <v>2208.71</v>
      </c>
      <c r="I550" s="10">
        <f t="shared" si="8"/>
        <v>0.91943769148794463</v>
      </c>
    </row>
    <row r="551" spans="1:9" ht="27" customHeight="1" x14ac:dyDescent="0.25">
      <c r="A551" s="25"/>
      <c r="B551" s="25"/>
      <c r="C551" s="25" t="s">
        <v>592</v>
      </c>
      <c r="D551" s="25"/>
      <c r="E551" s="25"/>
      <c r="F551" s="25" t="s">
        <v>593</v>
      </c>
      <c r="G551" s="27">
        <v>514103.1</v>
      </c>
      <c r="H551" s="27">
        <v>500276.51</v>
      </c>
      <c r="I551" s="10">
        <f t="shared" si="8"/>
        <v>0.97310541406966822</v>
      </c>
    </row>
    <row r="552" spans="1:9" ht="27" customHeight="1" x14ac:dyDescent="0.25">
      <c r="A552" s="25" t="s">
        <v>113</v>
      </c>
      <c r="B552" s="25" t="s">
        <v>113</v>
      </c>
      <c r="C552" s="25" t="s">
        <v>113</v>
      </c>
      <c r="D552" s="25" t="s">
        <v>594</v>
      </c>
      <c r="E552" s="25" t="s">
        <v>303</v>
      </c>
      <c r="F552" s="25" t="s">
        <v>595</v>
      </c>
      <c r="G552" s="27">
        <v>8885.84</v>
      </c>
      <c r="H552" s="27">
        <v>8550</v>
      </c>
      <c r="I552" s="10">
        <f t="shared" si="8"/>
        <v>0.96220503632746035</v>
      </c>
    </row>
    <row r="553" spans="1:9" ht="27" customHeight="1" x14ac:dyDescent="0.25">
      <c r="A553" s="25" t="s">
        <v>113</v>
      </c>
      <c r="B553" s="25" t="s">
        <v>113</v>
      </c>
      <c r="C553" s="25" t="s">
        <v>113</v>
      </c>
      <c r="D553" s="25" t="s">
        <v>596</v>
      </c>
      <c r="E553" s="25" t="s">
        <v>303</v>
      </c>
      <c r="F553" s="25" t="s">
        <v>597</v>
      </c>
      <c r="G553" s="27">
        <v>73733.279999999999</v>
      </c>
      <c r="H553" s="27">
        <v>62176.93</v>
      </c>
      <c r="I553" s="10">
        <f t="shared" si="8"/>
        <v>0.84326819585402957</v>
      </c>
    </row>
    <row r="554" spans="1:9" ht="27" customHeight="1" x14ac:dyDescent="0.25">
      <c r="A554" s="25" t="s">
        <v>113</v>
      </c>
      <c r="B554" s="25" t="s">
        <v>113</v>
      </c>
      <c r="C554" s="25" t="s">
        <v>113</v>
      </c>
      <c r="D554" s="25" t="s">
        <v>598</v>
      </c>
      <c r="E554" s="25" t="s">
        <v>303</v>
      </c>
      <c r="F554" s="25" t="s">
        <v>599</v>
      </c>
      <c r="G554" s="27">
        <v>3770.22</v>
      </c>
      <c r="H554" s="27">
        <v>3602.33</v>
      </c>
      <c r="I554" s="10">
        <f t="shared" si="8"/>
        <v>0.95546944210152196</v>
      </c>
    </row>
    <row r="555" spans="1:9" ht="27" customHeight="1" x14ac:dyDescent="0.25">
      <c r="A555" s="25" t="s">
        <v>113</v>
      </c>
      <c r="B555" s="25" t="s">
        <v>113</v>
      </c>
      <c r="C555" s="25" t="s">
        <v>113</v>
      </c>
      <c r="D555" s="25" t="s">
        <v>629</v>
      </c>
      <c r="E555" s="25" t="s">
        <v>303</v>
      </c>
      <c r="F555" s="25" t="s">
        <v>630</v>
      </c>
      <c r="G555" s="27">
        <v>427713.76</v>
      </c>
      <c r="H555" s="27">
        <v>425947.25</v>
      </c>
      <c r="I555" s="10">
        <f t="shared" si="8"/>
        <v>0.99586987802309657</v>
      </c>
    </row>
    <row r="556" spans="1:9" ht="27" customHeight="1" x14ac:dyDescent="0.25">
      <c r="A556" s="3" t="s">
        <v>519</v>
      </c>
      <c r="B556" s="3"/>
      <c r="C556" s="3"/>
      <c r="D556" s="3"/>
      <c r="E556" s="3"/>
      <c r="F556" s="3" t="s">
        <v>520</v>
      </c>
      <c r="G556" s="23">
        <v>120000</v>
      </c>
      <c r="H556" s="23">
        <v>26615</v>
      </c>
      <c r="I556" s="5">
        <f t="shared" si="8"/>
        <v>0.22179166666666666</v>
      </c>
    </row>
    <row r="557" spans="1:9" ht="27" customHeight="1" x14ac:dyDescent="0.25">
      <c r="A557" s="7"/>
      <c r="B557" s="7" t="s">
        <v>521</v>
      </c>
      <c r="C557" s="7"/>
      <c r="D557" s="7"/>
      <c r="E557" s="7"/>
      <c r="F557" s="7" t="s">
        <v>522</v>
      </c>
      <c r="G557" s="29">
        <v>120000</v>
      </c>
      <c r="H557" s="29">
        <v>26615</v>
      </c>
      <c r="I557" s="10">
        <f t="shared" si="8"/>
        <v>0.22179166666666666</v>
      </c>
    </row>
    <row r="558" spans="1:9" ht="27" customHeight="1" x14ac:dyDescent="0.25">
      <c r="A558" s="25"/>
      <c r="B558" s="25"/>
      <c r="C558" s="25" t="s">
        <v>623</v>
      </c>
      <c r="D558" s="25"/>
      <c r="E558" s="25"/>
      <c r="F558" s="25" t="s">
        <v>624</v>
      </c>
      <c r="G558" s="27">
        <v>120000</v>
      </c>
      <c r="H558" s="27">
        <v>26615</v>
      </c>
      <c r="I558" s="10">
        <f t="shared" si="8"/>
        <v>0.22179166666666666</v>
      </c>
    </row>
    <row r="559" spans="1:9" ht="27" customHeight="1" x14ac:dyDescent="0.25">
      <c r="A559" s="25" t="s">
        <v>113</v>
      </c>
      <c r="B559" s="25" t="s">
        <v>113</v>
      </c>
      <c r="C559" s="25" t="s">
        <v>113</v>
      </c>
      <c r="D559" s="25" t="s">
        <v>681</v>
      </c>
      <c r="E559" s="25" t="s">
        <v>303</v>
      </c>
      <c r="F559" s="25" t="s">
        <v>682</v>
      </c>
      <c r="G559" s="27">
        <v>120000</v>
      </c>
      <c r="H559" s="27">
        <v>26615</v>
      </c>
      <c r="I559" s="10">
        <f t="shared" si="8"/>
        <v>0.22179166666666666</v>
      </c>
    </row>
    <row r="560" spans="1:9" ht="27" customHeight="1" x14ac:dyDescent="0.25">
      <c r="A560" s="3" t="s">
        <v>523</v>
      </c>
      <c r="B560" s="3"/>
      <c r="C560" s="3"/>
      <c r="D560" s="3"/>
      <c r="E560" s="3"/>
      <c r="F560" s="3" t="s">
        <v>524</v>
      </c>
      <c r="G560" s="23">
        <v>4087283.88</v>
      </c>
      <c r="H560" s="23">
        <v>3865146.74</v>
      </c>
      <c r="I560" s="5">
        <f t="shared" si="8"/>
        <v>0.94565164874234287</v>
      </c>
    </row>
    <row r="561" spans="1:9" ht="27" customHeight="1" x14ac:dyDescent="0.25">
      <c r="A561" s="7"/>
      <c r="B561" s="7" t="s">
        <v>525</v>
      </c>
      <c r="C561" s="7"/>
      <c r="D561" s="7"/>
      <c r="E561" s="7"/>
      <c r="F561" s="7" t="s">
        <v>526</v>
      </c>
      <c r="G561" s="29">
        <v>8900</v>
      </c>
      <c r="H561" s="29">
        <v>7786</v>
      </c>
      <c r="I561" s="10">
        <f t="shared" si="8"/>
        <v>0.87483146067415729</v>
      </c>
    </row>
    <row r="562" spans="1:9" ht="27" customHeight="1" x14ac:dyDescent="0.25">
      <c r="A562" s="25"/>
      <c r="B562" s="25"/>
      <c r="C562" s="25" t="s">
        <v>570</v>
      </c>
      <c r="D562" s="25"/>
      <c r="E562" s="25"/>
      <c r="F562" s="25" t="s">
        <v>571</v>
      </c>
      <c r="G562" s="27">
        <v>8900</v>
      </c>
      <c r="H562" s="27">
        <v>7786</v>
      </c>
      <c r="I562" s="10">
        <f t="shared" si="8"/>
        <v>0.87483146067415729</v>
      </c>
    </row>
    <row r="563" spans="1:9" ht="39.950000000000003" customHeight="1" x14ac:dyDescent="0.25">
      <c r="A563" s="25" t="s">
        <v>113</v>
      </c>
      <c r="B563" s="25" t="s">
        <v>113</v>
      </c>
      <c r="C563" s="25" t="s">
        <v>113</v>
      </c>
      <c r="D563" s="25" t="s">
        <v>720</v>
      </c>
      <c r="E563" s="25" t="s">
        <v>303</v>
      </c>
      <c r="F563" s="25" t="s">
        <v>721</v>
      </c>
      <c r="G563" s="27">
        <v>6200</v>
      </c>
      <c r="H563" s="27">
        <v>5412.16</v>
      </c>
      <c r="I563" s="10">
        <f t="shared" si="8"/>
        <v>0.87292903225806451</v>
      </c>
    </row>
    <row r="564" spans="1:9" ht="39.950000000000003" customHeight="1" x14ac:dyDescent="0.25">
      <c r="A564" s="25" t="s">
        <v>113</v>
      </c>
      <c r="B564" s="25" t="s">
        <v>113</v>
      </c>
      <c r="C564" s="25" t="s">
        <v>113</v>
      </c>
      <c r="D564" s="25" t="s">
        <v>726</v>
      </c>
      <c r="E564" s="25" t="s">
        <v>303</v>
      </c>
      <c r="F564" s="25" t="s">
        <v>727</v>
      </c>
      <c r="G564" s="27">
        <v>2700</v>
      </c>
      <c r="H564" s="27">
        <v>2373.84</v>
      </c>
      <c r="I564" s="10">
        <f t="shared" si="8"/>
        <v>0.87920000000000009</v>
      </c>
    </row>
    <row r="565" spans="1:9" ht="27" customHeight="1" x14ac:dyDescent="0.25">
      <c r="A565" s="7"/>
      <c r="B565" s="7" t="s">
        <v>527</v>
      </c>
      <c r="C565" s="7"/>
      <c r="D565" s="7"/>
      <c r="E565" s="7"/>
      <c r="F565" s="7" t="s">
        <v>528</v>
      </c>
      <c r="G565" s="29">
        <v>3478218</v>
      </c>
      <c r="H565" s="29">
        <v>3442649.05</v>
      </c>
      <c r="I565" s="10">
        <f t="shared" si="8"/>
        <v>0.98977380083709532</v>
      </c>
    </row>
    <row r="566" spans="1:9" ht="27" customHeight="1" x14ac:dyDescent="0.25">
      <c r="A566" s="25"/>
      <c r="B566" s="25"/>
      <c r="C566" s="25" t="s">
        <v>570</v>
      </c>
      <c r="D566" s="25"/>
      <c r="E566" s="25"/>
      <c r="F566" s="25" t="s">
        <v>571</v>
      </c>
      <c r="G566" s="27">
        <v>12130.01</v>
      </c>
      <c r="H566" s="27">
        <v>10479.27</v>
      </c>
      <c r="I566" s="10">
        <f t="shared" si="8"/>
        <v>0.86391272554598064</v>
      </c>
    </row>
    <row r="567" spans="1:9" ht="39.950000000000003" customHeight="1" x14ac:dyDescent="0.25">
      <c r="A567" s="25" t="s">
        <v>113</v>
      </c>
      <c r="B567" s="25" t="s">
        <v>113</v>
      </c>
      <c r="C567" s="25" t="s">
        <v>113</v>
      </c>
      <c r="D567" s="25" t="s">
        <v>720</v>
      </c>
      <c r="E567" s="25" t="s">
        <v>303</v>
      </c>
      <c r="F567" s="25" t="s">
        <v>721</v>
      </c>
      <c r="G567" s="27">
        <v>4000</v>
      </c>
      <c r="H567" s="27">
        <v>2901.5</v>
      </c>
      <c r="I567" s="10">
        <f t="shared" si="8"/>
        <v>0.72537499999999999</v>
      </c>
    </row>
    <row r="568" spans="1:9" ht="14.25" customHeight="1" x14ac:dyDescent="0.25">
      <c r="A568" s="25" t="s">
        <v>113</v>
      </c>
      <c r="B568" s="25" t="s">
        <v>113</v>
      </c>
      <c r="C568" s="25" t="s">
        <v>113</v>
      </c>
      <c r="D568" s="25" t="s">
        <v>586</v>
      </c>
      <c r="E568" s="25" t="s">
        <v>303</v>
      </c>
      <c r="F568" s="25" t="s">
        <v>587</v>
      </c>
      <c r="G568" s="27">
        <v>2000</v>
      </c>
      <c r="H568" s="27">
        <v>2000</v>
      </c>
      <c r="I568" s="10">
        <f t="shared" si="8"/>
        <v>1</v>
      </c>
    </row>
    <row r="569" spans="1:9" ht="14.25" customHeight="1" x14ac:dyDescent="0.25">
      <c r="A569" s="25" t="s">
        <v>113</v>
      </c>
      <c r="B569" s="25" t="s">
        <v>113</v>
      </c>
      <c r="C569" s="25" t="s">
        <v>113</v>
      </c>
      <c r="D569" s="25" t="s">
        <v>615</v>
      </c>
      <c r="E569" s="25" t="s">
        <v>303</v>
      </c>
      <c r="F569" s="25" t="s">
        <v>616</v>
      </c>
      <c r="G569" s="27">
        <v>4230.01</v>
      </c>
      <c r="H569" s="27">
        <v>4230.01</v>
      </c>
      <c r="I569" s="10">
        <f t="shared" si="8"/>
        <v>1</v>
      </c>
    </row>
    <row r="570" spans="1:9" ht="39.950000000000003" customHeight="1" x14ac:dyDescent="0.25">
      <c r="A570" s="25" t="s">
        <v>113</v>
      </c>
      <c r="B570" s="25" t="s">
        <v>113</v>
      </c>
      <c r="C570" s="25" t="s">
        <v>113</v>
      </c>
      <c r="D570" s="25" t="s">
        <v>726</v>
      </c>
      <c r="E570" s="25" t="s">
        <v>303</v>
      </c>
      <c r="F570" s="25" t="s">
        <v>727</v>
      </c>
      <c r="G570" s="27">
        <v>1900</v>
      </c>
      <c r="H570" s="27">
        <v>1347.76</v>
      </c>
      <c r="I570" s="10">
        <f t="shared" si="8"/>
        <v>0.70934736842105262</v>
      </c>
    </row>
    <row r="571" spans="1:9" ht="27" customHeight="1" x14ac:dyDescent="0.25">
      <c r="A571" s="25"/>
      <c r="B571" s="25"/>
      <c r="C571" s="25" t="s">
        <v>623</v>
      </c>
      <c r="D571" s="25"/>
      <c r="E571" s="25"/>
      <c r="F571" s="25" t="s">
        <v>624</v>
      </c>
      <c r="G571" s="27">
        <v>2991403.69</v>
      </c>
      <c r="H571" s="27">
        <v>2957630.85</v>
      </c>
      <c r="I571" s="10">
        <f t="shared" si="8"/>
        <v>0.98871003598982665</v>
      </c>
    </row>
    <row r="572" spans="1:9" ht="27" customHeight="1" x14ac:dyDescent="0.25">
      <c r="A572" s="25" t="s">
        <v>113</v>
      </c>
      <c r="B572" s="25" t="s">
        <v>113</v>
      </c>
      <c r="C572" s="25" t="s">
        <v>113</v>
      </c>
      <c r="D572" s="25" t="s">
        <v>718</v>
      </c>
      <c r="E572" s="25" t="s">
        <v>303</v>
      </c>
      <c r="F572" s="25" t="s">
        <v>719</v>
      </c>
      <c r="G572" s="27">
        <v>2991403.69</v>
      </c>
      <c r="H572" s="27">
        <v>2957630.85</v>
      </c>
      <c r="I572" s="10">
        <f t="shared" si="8"/>
        <v>0.98871003598982665</v>
      </c>
    </row>
    <row r="573" spans="1:9" ht="27" customHeight="1" x14ac:dyDescent="0.25">
      <c r="A573" s="25"/>
      <c r="B573" s="25"/>
      <c r="C573" s="25" t="s">
        <v>592</v>
      </c>
      <c r="D573" s="25"/>
      <c r="E573" s="25"/>
      <c r="F573" s="25" t="s">
        <v>593</v>
      </c>
      <c r="G573" s="27">
        <v>474684.3</v>
      </c>
      <c r="H573" s="27">
        <v>474538.93</v>
      </c>
      <c r="I573" s="10">
        <f t="shared" si="8"/>
        <v>0.99969375435420971</v>
      </c>
    </row>
    <row r="574" spans="1:9" ht="14.25" customHeight="1" x14ac:dyDescent="0.25">
      <c r="A574" s="25" t="s">
        <v>113</v>
      </c>
      <c r="B574" s="25" t="s">
        <v>113</v>
      </c>
      <c r="C574" s="25" t="s">
        <v>113</v>
      </c>
      <c r="D574" s="25" t="s">
        <v>594</v>
      </c>
      <c r="E574" s="25" t="s">
        <v>303</v>
      </c>
      <c r="F574" s="25" t="s">
        <v>595</v>
      </c>
      <c r="G574" s="27">
        <v>76262.720000000001</v>
      </c>
      <c r="H574" s="27">
        <v>76262.720000000001</v>
      </c>
      <c r="I574" s="10">
        <f t="shared" si="8"/>
        <v>1</v>
      </c>
    </row>
    <row r="575" spans="1:9" ht="14.25" customHeight="1" x14ac:dyDescent="0.25">
      <c r="A575" s="25" t="s">
        <v>113</v>
      </c>
      <c r="B575" s="25" t="s">
        <v>113</v>
      </c>
      <c r="C575" s="25" t="s">
        <v>113</v>
      </c>
      <c r="D575" s="25" t="s">
        <v>627</v>
      </c>
      <c r="E575" s="25" t="s">
        <v>303</v>
      </c>
      <c r="F575" s="25" t="s">
        <v>628</v>
      </c>
      <c r="G575" s="27">
        <v>7209.85</v>
      </c>
      <c r="H575" s="27">
        <v>7209.85</v>
      </c>
      <c r="I575" s="10">
        <f t="shared" si="8"/>
        <v>1</v>
      </c>
    </row>
    <row r="576" spans="1:9" ht="14.25" customHeight="1" x14ac:dyDescent="0.25">
      <c r="A576" s="25" t="s">
        <v>113</v>
      </c>
      <c r="B576" s="25" t="s">
        <v>113</v>
      </c>
      <c r="C576" s="25" t="s">
        <v>113</v>
      </c>
      <c r="D576" s="25" t="s">
        <v>596</v>
      </c>
      <c r="E576" s="25" t="s">
        <v>303</v>
      </c>
      <c r="F576" s="25" t="s">
        <v>597</v>
      </c>
      <c r="G576" s="27">
        <v>389557.99</v>
      </c>
      <c r="H576" s="27">
        <v>389557.99</v>
      </c>
      <c r="I576" s="10">
        <f t="shared" si="8"/>
        <v>1</v>
      </c>
    </row>
    <row r="577" spans="1:9" ht="27" customHeight="1" x14ac:dyDescent="0.25">
      <c r="A577" s="25" t="s">
        <v>113</v>
      </c>
      <c r="B577" s="25" t="s">
        <v>113</v>
      </c>
      <c r="C577" s="25" t="s">
        <v>113</v>
      </c>
      <c r="D577" s="25" t="s">
        <v>598</v>
      </c>
      <c r="E577" s="25" t="s">
        <v>303</v>
      </c>
      <c r="F577" s="25" t="s">
        <v>599</v>
      </c>
      <c r="G577" s="27">
        <v>1500</v>
      </c>
      <c r="H577" s="27">
        <v>1354.63</v>
      </c>
      <c r="I577" s="10">
        <f t="shared" si="8"/>
        <v>0.9030866666666667</v>
      </c>
    </row>
    <row r="578" spans="1:9" ht="14.25" customHeight="1" x14ac:dyDescent="0.25">
      <c r="A578" s="25" t="s">
        <v>113</v>
      </c>
      <c r="B578" s="25" t="s">
        <v>113</v>
      </c>
      <c r="C578" s="25" t="s">
        <v>113</v>
      </c>
      <c r="D578" s="25" t="s">
        <v>722</v>
      </c>
      <c r="E578" s="25" t="s">
        <v>303</v>
      </c>
      <c r="F578" s="25" t="s">
        <v>723</v>
      </c>
      <c r="G578" s="27">
        <v>153.74</v>
      </c>
      <c r="H578" s="27">
        <v>153.74</v>
      </c>
      <c r="I578" s="10">
        <f t="shared" ref="I578:I641" si="9">IF($G578=0,0,$H578/$G578)</f>
        <v>1</v>
      </c>
    </row>
    <row r="579" spans="1:9" ht="27" customHeight="1" x14ac:dyDescent="0.25">
      <c r="A579" s="7"/>
      <c r="B579" s="7" t="s">
        <v>531</v>
      </c>
      <c r="C579" s="7"/>
      <c r="D579" s="7"/>
      <c r="E579" s="7"/>
      <c r="F579" s="7" t="s">
        <v>532</v>
      </c>
      <c r="G579" s="29">
        <v>700</v>
      </c>
      <c r="H579" s="29">
        <v>625</v>
      </c>
      <c r="I579" s="10">
        <f t="shared" si="9"/>
        <v>0.8928571428571429</v>
      </c>
    </row>
    <row r="580" spans="1:9" ht="27" customHeight="1" x14ac:dyDescent="0.25">
      <c r="A580" s="25"/>
      <c r="B580" s="25"/>
      <c r="C580" s="25" t="s">
        <v>592</v>
      </c>
      <c r="D580" s="25"/>
      <c r="E580" s="25"/>
      <c r="F580" s="25" t="s">
        <v>593</v>
      </c>
      <c r="G580" s="27">
        <v>700</v>
      </c>
      <c r="H580" s="27">
        <v>625</v>
      </c>
      <c r="I580" s="10">
        <f t="shared" si="9"/>
        <v>0.8928571428571429</v>
      </c>
    </row>
    <row r="581" spans="1:9" ht="27" customHeight="1" x14ac:dyDescent="0.25">
      <c r="A581" s="25" t="s">
        <v>113</v>
      </c>
      <c r="B581" s="25" t="s">
        <v>113</v>
      </c>
      <c r="C581" s="25" t="s">
        <v>113</v>
      </c>
      <c r="D581" s="25" t="s">
        <v>594</v>
      </c>
      <c r="E581" s="25" t="s">
        <v>303</v>
      </c>
      <c r="F581" s="25" t="s">
        <v>595</v>
      </c>
      <c r="G581" s="27">
        <v>700</v>
      </c>
      <c r="H581" s="27">
        <v>625</v>
      </c>
      <c r="I581" s="10">
        <f t="shared" si="9"/>
        <v>0.8928571428571429</v>
      </c>
    </row>
    <row r="582" spans="1:9" ht="27" customHeight="1" x14ac:dyDescent="0.25">
      <c r="A582" s="7"/>
      <c r="B582" s="7" t="s">
        <v>533</v>
      </c>
      <c r="C582" s="7"/>
      <c r="D582" s="7"/>
      <c r="E582" s="7"/>
      <c r="F582" s="7" t="s">
        <v>534</v>
      </c>
      <c r="G582" s="29">
        <v>210698.88</v>
      </c>
      <c r="H582" s="29">
        <v>157710.64000000001</v>
      </c>
      <c r="I582" s="10">
        <f t="shared" si="9"/>
        <v>0.74851199968409898</v>
      </c>
    </row>
    <row r="583" spans="1:9" ht="27" customHeight="1" x14ac:dyDescent="0.25">
      <c r="A583" s="25"/>
      <c r="B583" s="25"/>
      <c r="C583" s="25" t="s">
        <v>570</v>
      </c>
      <c r="D583" s="25"/>
      <c r="E583" s="25"/>
      <c r="F583" s="25" t="s">
        <v>571</v>
      </c>
      <c r="G583" s="27">
        <v>19895.02</v>
      </c>
      <c r="H583" s="27">
        <v>13514.94</v>
      </c>
      <c r="I583" s="10">
        <f t="shared" si="9"/>
        <v>0.67931271242753211</v>
      </c>
    </row>
    <row r="584" spans="1:9" ht="27" customHeight="1" x14ac:dyDescent="0.25">
      <c r="A584" s="25" t="s">
        <v>113</v>
      </c>
      <c r="B584" s="25" t="s">
        <v>113</v>
      </c>
      <c r="C584" s="25" t="s">
        <v>113</v>
      </c>
      <c r="D584" s="25" t="s">
        <v>586</v>
      </c>
      <c r="E584" s="25" t="s">
        <v>303</v>
      </c>
      <c r="F584" s="25" t="s">
        <v>587</v>
      </c>
      <c r="G584" s="27">
        <v>1194.4000000000001</v>
      </c>
      <c r="H584" s="27">
        <v>1032.32</v>
      </c>
      <c r="I584" s="10">
        <f t="shared" si="9"/>
        <v>0.86430006697923634</v>
      </c>
    </row>
    <row r="585" spans="1:9" ht="27" customHeight="1" x14ac:dyDescent="0.25">
      <c r="A585" s="25" t="s">
        <v>113</v>
      </c>
      <c r="B585" s="25" t="s">
        <v>113</v>
      </c>
      <c r="C585" s="25" t="s">
        <v>113</v>
      </c>
      <c r="D585" s="25" t="s">
        <v>613</v>
      </c>
      <c r="E585" s="25" t="s">
        <v>303</v>
      </c>
      <c r="F585" s="25" t="s">
        <v>614</v>
      </c>
      <c r="G585" s="27">
        <v>900</v>
      </c>
      <c r="H585" s="27">
        <v>345</v>
      </c>
      <c r="I585" s="10">
        <f t="shared" si="9"/>
        <v>0.38333333333333336</v>
      </c>
    </row>
    <row r="586" spans="1:9" ht="14.25" customHeight="1" x14ac:dyDescent="0.25">
      <c r="A586" s="25" t="s">
        <v>113</v>
      </c>
      <c r="B586" s="25" t="s">
        <v>113</v>
      </c>
      <c r="C586" s="25" t="s">
        <v>113</v>
      </c>
      <c r="D586" s="25" t="s">
        <v>574</v>
      </c>
      <c r="E586" s="25" t="s">
        <v>303</v>
      </c>
      <c r="F586" s="25" t="s">
        <v>575</v>
      </c>
      <c r="G586" s="27">
        <v>1986.34</v>
      </c>
      <c r="H586" s="27">
        <v>0</v>
      </c>
      <c r="I586" s="10">
        <f t="shared" si="9"/>
        <v>0</v>
      </c>
    </row>
    <row r="587" spans="1:9" ht="27" customHeight="1" x14ac:dyDescent="0.25">
      <c r="A587" s="25" t="s">
        <v>113</v>
      </c>
      <c r="B587" s="25" t="s">
        <v>113</v>
      </c>
      <c r="C587" s="25" t="s">
        <v>113</v>
      </c>
      <c r="D587" s="25" t="s">
        <v>608</v>
      </c>
      <c r="E587" s="25" t="s">
        <v>303</v>
      </c>
      <c r="F587" s="25" t="s">
        <v>609</v>
      </c>
      <c r="G587" s="27">
        <v>8780</v>
      </c>
      <c r="H587" s="27">
        <v>6503.34</v>
      </c>
      <c r="I587" s="10">
        <f t="shared" si="9"/>
        <v>0.74069931662870159</v>
      </c>
    </row>
    <row r="588" spans="1:9" ht="14.25" customHeight="1" x14ac:dyDescent="0.25">
      <c r="A588" s="25" t="s">
        <v>113</v>
      </c>
      <c r="B588" s="25" t="s">
        <v>113</v>
      </c>
      <c r="C588" s="25" t="s">
        <v>113</v>
      </c>
      <c r="D588" s="25" t="s">
        <v>615</v>
      </c>
      <c r="E588" s="25" t="s">
        <v>303</v>
      </c>
      <c r="F588" s="25" t="s">
        <v>616</v>
      </c>
      <c r="G588" s="27">
        <v>4834.28</v>
      </c>
      <c r="H588" s="27">
        <v>4834.28</v>
      </c>
      <c r="I588" s="10">
        <f t="shared" si="9"/>
        <v>1</v>
      </c>
    </row>
    <row r="589" spans="1:9" ht="27" customHeight="1" x14ac:dyDescent="0.25">
      <c r="A589" s="25" t="s">
        <v>113</v>
      </c>
      <c r="B589" s="25" t="s">
        <v>113</v>
      </c>
      <c r="C589" s="25" t="s">
        <v>113</v>
      </c>
      <c r="D589" s="25" t="s">
        <v>621</v>
      </c>
      <c r="E589" s="25" t="s">
        <v>303</v>
      </c>
      <c r="F589" s="25" t="s">
        <v>622</v>
      </c>
      <c r="G589" s="27">
        <v>2200</v>
      </c>
      <c r="H589" s="27">
        <v>800</v>
      </c>
      <c r="I589" s="10">
        <f t="shared" si="9"/>
        <v>0.36363636363636365</v>
      </c>
    </row>
    <row r="590" spans="1:9" ht="14.25" customHeight="1" x14ac:dyDescent="0.25">
      <c r="A590" s="25"/>
      <c r="B590" s="25"/>
      <c r="C590" s="25" t="s">
        <v>623</v>
      </c>
      <c r="D590" s="25"/>
      <c r="E590" s="25"/>
      <c r="F590" s="25" t="s">
        <v>624</v>
      </c>
      <c r="G590" s="27">
        <v>1213.6600000000001</v>
      </c>
      <c r="H590" s="27">
        <v>1213.6600000000001</v>
      </c>
      <c r="I590" s="10">
        <f t="shared" si="9"/>
        <v>1</v>
      </c>
    </row>
    <row r="591" spans="1:9" ht="14.25" customHeight="1" x14ac:dyDescent="0.25">
      <c r="A591" s="25" t="s">
        <v>113</v>
      </c>
      <c r="B591" s="25" t="s">
        <v>113</v>
      </c>
      <c r="C591" s="25" t="s">
        <v>113</v>
      </c>
      <c r="D591" s="25" t="s">
        <v>625</v>
      </c>
      <c r="E591" s="25" t="s">
        <v>303</v>
      </c>
      <c r="F591" s="25" t="s">
        <v>626</v>
      </c>
      <c r="G591" s="27">
        <v>1213.6600000000001</v>
      </c>
      <c r="H591" s="27">
        <v>1213.6600000000001</v>
      </c>
      <c r="I591" s="10">
        <f t="shared" si="9"/>
        <v>1</v>
      </c>
    </row>
    <row r="592" spans="1:9" ht="27" customHeight="1" x14ac:dyDescent="0.25">
      <c r="A592" s="25"/>
      <c r="B592" s="25"/>
      <c r="C592" s="25" t="s">
        <v>592</v>
      </c>
      <c r="D592" s="25"/>
      <c r="E592" s="25"/>
      <c r="F592" s="25" t="s">
        <v>593</v>
      </c>
      <c r="G592" s="27">
        <v>189590.2</v>
      </c>
      <c r="H592" s="27">
        <v>142982.04</v>
      </c>
      <c r="I592" s="10">
        <f t="shared" si="9"/>
        <v>0.75416366457759942</v>
      </c>
    </row>
    <row r="593" spans="1:9" ht="27" customHeight="1" x14ac:dyDescent="0.25">
      <c r="A593" s="25" t="s">
        <v>113</v>
      </c>
      <c r="B593" s="25" t="s">
        <v>113</v>
      </c>
      <c r="C593" s="25" t="s">
        <v>113</v>
      </c>
      <c r="D593" s="25" t="s">
        <v>594</v>
      </c>
      <c r="E593" s="25" t="s">
        <v>303</v>
      </c>
      <c r="F593" s="25" t="s">
        <v>595</v>
      </c>
      <c r="G593" s="27">
        <v>147960</v>
      </c>
      <c r="H593" s="27">
        <v>112218.76</v>
      </c>
      <c r="I593" s="10">
        <f t="shared" si="9"/>
        <v>0.75843984860773184</v>
      </c>
    </row>
    <row r="594" spans="1:9" ht="27" customHeight="1" x14ac:dyDescent="0.25">
      <c r="A594" s="25" t="s">
        <v>113</v>
      </c>
      <c r="B594" s="25" t="s">
        <v>113</v>
      </c>
      <c r="C594" s="25" t="s">
        <v>113</v>
      </c>
      <c r="D594" s="25" t="s">
        <v>627</v>
      </c>
      <c r="E594" s="25" t="s">
        <v>303</v>
      </c>
      <c r="F594" s="25" t="s">
        <v>628</v>
      </c>
      <c r="G594" s="27">
        <v>10445</v>
      </c>
      <c r="H594" s="27">
        <v>8768.57</v>
      </c>
      <c r="I594" s="10">
        <f t="shared" si="9"/>
        <v>0.83949928195308754</v>
      </c>
    </row>
    <row r="595" spans="1:9" ht="27" customHeight="1" x14ac:dyDescent="0.25">
      <c r="A595" s="25" t="s">
        <v>113</v>
      </c>
      <c r="B595" s="25" t="s">
        <v>113</v>
      </c>
      <c r="C595" s="25" t="s">
        <v>113</v>
      </c>
      <c r="D595" s="25" t="s">
        <v>596</v>
      </c>
      <c r="E595" s="25" t="s">
        <v>303</v>
      </c>
      <c r="F595" s="25" t="s">
        <v>597</v>
      </c>
      <c r="G595" s="27">
        <v>27305.200000000001</v>
      </c>
      <c r="H595" s="27">
        <v>19285.03</v>
      </c>
      <c r="I595" s="10">
        <f t="shared" si="9"/>
        <v>0.70627682639204248</v>
      </c>
    </row>
    <row r="596" spans="1:9" ht="27" customHeight="1" x14ac:dyDescent="0.25">
      <c r="A596" s="25" t="s">
        <v>113</v>
      </c>
      <c r="B596" s="25" t="s">
        <v>113</v>
      </c>
      <c r="C596" s="25" t="s">
        <v>113</v>
      </c>
      <c r="D596" s="25" t="s">
        <v>598</v>
      </c>
      <c r="E596" s="25" t="s">
        <v>303</v>
      </c>
      <c r="F596" s="25" t="s">
        <v>599</v>
      </c>
      <c r="G596" s="27">
        <v>3880</v>
      </c>
      <c r="H596" s="27">
        <v>2709.68</v>
      </c>
      <c r="I596" s="10">
        <f t="shared" si="9"/>
        <v>0.69837113402061857</v>
      </c>
    </row>
    <row r="597" spans="1:9" ht="27" customHeight="1" x14ac:dyDescent="0.25">
      <c r="A597" s="7"/>
      <c r="B597" s="7" t="s">
        <v>728</v>
      </c>
      <c r="C597" s="7"/>
      <c r="D597" s="7"/>
      <c r="E597" s="7"/>
      <c r="F597" s="7" t="s">
        <v>729</v>
      </c>
      <c r="G597" s="29">
        <v>220000</v>
      </c>
      <c r="H597" s="29">
        <v>88218.91</v>
      </c>
      <c r="I597" s="10">
        <f t="shared" si="9"/>
        <v>0.40099504545454545</v>
      </c>
    </row>
    <row r="598" spans="1:9" ht="27" customHeight="1" x14ac:dyDescent="0.25">
      <c r="A598" s="25"/>
      <c r="B598" s="25"/>
      <c r="C598" s="25" t="s">
        <v>570</v>
      </c>
      <c r="D598" s="25"/>
      <c r="E598" s="25"/>
      <c r="F598" s="25" t="s">
        <v>571</v>
      </c>
      <c r="G598" s="27">
        <v>220000</v>
      </c>
      <c r="H598" s="27">
        <v>88218.91</v>
      </c>
      <c r="I598" s="10">
        <f t="shared" si="9"/>
        <v>0.40099504545454545</v>
      </c>
    </row>
    <row r="599" spans="1:9" ht="27" customHeight="1" x14ac:dyDescent="0.25">
      <c r="A599" s="25" t="s">
        <v>113</v>
      </c>
      <c r="B599" s="25" t="s">
        <v>113</v>
      </c>
      <c r="C599" s="25" t="s">
        <v>113</v>
      </c>
      <c r="D599" s="25" t="s">
        <v>714</v>
      </c>
      <c r="E599" s="25" t="s">
        <v>303</v>
      </c>
      <c r="F599" s="25" t="s">
        <v>715</v>
      </c>
      <c r="G599" s="27">
        <v>220000</v>
      </c>
      <c r="H599" s="27">
        <v>88218.91</v>
      </c>
      <c r="I599" s="10">
        <f t="shared" si="9"/>
        <v>0.40099504545454545</v>
      </c>
    </row>
    <row r="600" spans="1:9" ht="27" customHeight="1" x14ac:dyDescent="0.25">
      <c r="A600" s="7"/>
      <c r="B600" s="7" t="s">
        <v>535</v>
      </c>
      <c r="C600" s="7"/>
      <c r="D600" s="7"/>
      <c r="E600" s="7"/>
      <c r="F600" s="7" t="s">
        <v>536</v>
      </c>
      <c r="G600" s="29">
        <v>168767</v>
      </c>
      <c r="H600" s="29">
        <v>168157.14</v>
      </c>
      <c r="I600" s="10">
        <f t="shared" si="9"/>
        <v>0.99638637885368597</v>
      </c>
    </row>
    <row r="601" spans="1:9" ht="27" customHeight="1" x14ac:dyDescent="0.25">
      <c r="A601" s="25"/>
      <c r="B601" s="25"/>
      <c r="C601" s="25" t="s">
        <v>570</v>
      </c>
      <c r="D601" s="25"/>
      <c r="E601" s="25"/>
      <c r="F601" s="25" t="s">
        <v>571</v>
      </c>
      <c r="G601" s="27">
        <v>168767</v>
      </c>
      <c r="H601" s="27">
        <v>168157.14</v>
      </c>
      <c r="I601" s="10">
        <f t="shared" si="9"/>
        <v>0.99638637885368597</v>
      </c>
    </row>
    <row r="602" spans="1:9" ht="27" customHeight="1" x14ac:dyDescent="0.25">
      <c r="A602" s="25" t="s">
        <v>113</v>
      </c>
      <c r="B602" s="25" t="s">
        <v>113</v>
      </c>
      <c r="C602" s="25" t="s">
        <v>113</v>
      </c>
      <c r="D602" s="25" t="s">
        <v>716</v>
      </c>
      <c r="E602" s="25" t="s">
        <v>303</v>
      </c>
      <c r="F602" s="25" t="s">
        <v>717</v>
      </c>
      <c r="G602" s="27">
        <v>168767</v>
      </c>
      <c r="H602" s="27">
        <v>168157.14</v>
      </c>
      <c r="I602" s="10">
        <f t="shared" si="9"/>
        <v>0.99638637885368597</v>
      </c>
    </row>
    <row r="603" spans="1:9" ht="27" customHeight="1" x14ac:dyDescent="0.25">
      <c r="A603" s="3" t="s">
        <v>537</v>
      </c>
      <c r="B603" s="3"/>
      <c r="C603" s="3"/>
      <c r="D603" s="3"/>
      <c r="E603" s="3"/>
      <c r="F603" s="3" t="s">
        <v>538</v>
      </c>
      <c r="G603" s="23">
        <v>4824380.96</v>
      </c>
      <c r="H603" s="23">
        <v>4412151.96</v>
      </c>
      <c r="I603" s="5">
        <f t="shared" si="9"/>
        <v>0.9145529751033592</v>
      </c>
    </row>
    <row r="604" spans="1:9" ht="27" customHeight="1" x14ac:dyDescent="0.25">
      <c r="A604" s="7"/>
      <c r="B604" s="7" t="s">
        <v>539</v>
      </c>
      <c r="C604" s="7"/>
      <c r="D604" s="7"/>
      <c r="E604" s="7"/>
      <c r="F604" s="7" t="s">
        <v>540</v>
      </c>
      <c r="G604" s="29">
        <v>429200</v>
      </c>
      <c r="H604" s="29">
        <v>357627.3</v>
      </c>
      <c r="I604" s="10">
        <f t="shared" si="9"/>
        <v>0.83324161230195715</v>
      </c>
    </row>
    <row r="605" spans="1:9" ht="27" customHeight="1" x14ac:dyDescent="0.25">
      <c r="A605" s="25"/>
      <c r="B605" s="25"/>
      <c r="C605" s="25" t="s">
        <v>570</v>
      </c>
      <c r="D605" s="25"/>
      <c r="E605" s="25"/>
      <c r="F605" s="25" t="s">
        <v>571</v>
      </c>
      <c r="G605" s="27">
        <v>412400</v>
      </c>
      <c r="H605" s="27">
        <v>341867.31</v>
      </c>
      <c r="I605" s="10">
        <f t="shared" si="9"/>
        <v>0.82897019883608147</v>
      </c>
    </row>
    <row r="606" spans="1:9" ht="27" customHeight="1" x14ac:dyDescent="0.25">
      <c r="A606" s="25" t="s">
        <v>113</v>
      </c>
      <c r="B606" s="25" t="s">
        <v>113</v>
      </c>
      <c r="C606" s="25" t="s">
        <v>113</v>
      </c>
      <c r="D606" s="25" t="s">
        <v>586</v>
      </c>
      <c r="E606" s="25" t="s">
        <v>303</v>
      </c>
      <c r="F606" s="25" t="s">
        <v>587</v>
      </c>
      <c r="G606" s="27">
        <v>70000</v>
      </c>
      <c r="H606" s="27">
        <v>67040.289999999994</v>
      </c>
      <c r="I606" s="10">
        <f t="shared" si="9"/>
        <v>0.95771842857142853</v>
      </c>
    </row>
    <row r="607" spans="1:9" ht="27" customHeight="1" x14ac:dyDescent="0.25">
      <c r="A607" s="25" t="s">
        <v>113</v>
      </c>
      <c r="B607" s="25" t="s">
        <v>113</v>
      </c>
      <c r="C607" s="25" t="s">
        <v>113</v>
      </c>
      <c r="D607" s="25" t="s">
        <v>600</v>
      </c>
      <c r="E607" s="25" t="s">
        <v>303</v>
      </c>
      <c r="F607" s="25" t="s">
        <v>601</v>
      </c>
      <c r="G607" s="27">
        <v>254200</v>
      </c>
      <c r="H607" s="27">
        <v>214724.4</v>
      </c>
      <c r="I607" s="10">
        <f t="shared" si="9"/>
        <v>0.84470653029110931</v>
      </c>
    </row>
    <row r="608" spans="1:9" ht="14.25" customHeight="1" x14ac:dyDescent="0.25">
      <c r="A608" s="25" t="s">
        <v>113</v>
      </c>
      <c r="B608" s="25" t="s">
        <v>113</v>
      </c>
      <c r="C608" s="25" t="s">
        <v>113</v>
      </c>
      <c r="D608" s="25" t="s">
        <v>588</v>
      </c>
      <c r="E608" s="25" t="s">
        <v>303</v>
      </c>
      <c r="F608" s="25" t="s">
        <v>589</v>
      </c>
      <c r="G608" s="27">
        <v>25000</v>
      </c>
      <c r="H608" s="27">
        <v>19065</v>
      </c>
      <c r="I608" s="10">
        <f t="shared" si="9"/>
        <v>0.76259999999999994</v>
      </c>
    </row>
    <row r="609" spans="1:9" ht="14.25" customHeight="1" x14ac:dyDescent="0.25">
      <c r="A609" s="25" t="s">
        <v>113</v>
      </c>
      <c r="B609" s="25" t="s">
        <v>113</v>
      </c>
      <c r="C609" s="25" t="s">
        <v>113</v>
      </c>
      <c r="D609" s="25" t="s">
        <v>574</v>
      </c>
      <c r="E609" s="25" t="s">
        <v>303</v>
      </c>
      <c r="F609" s="25" t="s">
        <v>575</v>
      </c>
      <c r="G609" s="27">
        <v>40000</v>
      </c>
      <c r="H609" s="27">
        <v>29818.94</v>
      </c>
      <c r="I609" s="10">
        <f t="shared" si="9"/>
        <v>0.74547350000000001</v>
      </c>
    </row>
    <row r="610" spans="1:9" ht="27" customHeight="1" x14ac:dyDescent="0.25">
      <c r="A610" s="25" t="s">
        <v>113</v>
      </c>
      <c r="B610" s="25" t="s">
        <v>113</v>
      </c>
      <c r="C610" s="25" t="s">
        <v>113</v>
      </c>
      <c r="D610" s="25" t="s">
        <v>602</v>
      </c>
      <c r="E610" s="25" t="s">
        <v>303</v>
      </c>
      <c r="F610" s="25" t="s">
        <v>603</v>
      </c>
      <c r="G610" s="27">
        <v>1200</v>
      </c>
      <c r="H610" s="27">
        <v>1097</v>
      </c>
      <c r="I610" s="10">
        <f t="shared" si="9"/>
        <v>0.91416666666666668</v>
      </c>
    </row>
    <row r="611" spans="1:9" ht="14.25" customHeight="1" x14ac:dyDescent="0.25">
      <c r="A611" s="25" t="s">
        <v>113</v>
      </c>
      <c r="B611" s="25" t="s">
        <v>113</v>
      </c>
      <c r="C611" s="25" t="s">
        <v>113</v>
      </c>
      <c r="D611" s="25" t="s">
        <v>604</v>
      </c>
      <c r="E611" s="25" t="s">
        <v>303</v>
      </c>
      <c r="F611" s="25" t="s">
        <v>605</v>
      </c>
      <c r="G611" s="27">
        <v>6000</v>
      </c>
      <c r="H611" s="27">
        <v>5800.68</v>
      </c>
      <c r="I611" s="10">
        <f t="shared" si="9"/>
        <v>0.96678000000000008</v>
      </c>
    </row>
    <row r="612" spans="1:9" ht="27" customHeight="1" x14ac:dyDescent="0.25">
      <c r="A612" s="25" t="s">
        <v>113</v>
      </c>
      <c r="B612" s="25" t="s">
        <v>113</v>
      </c>
      <c r="C612" s="25" t="s">
        <v>113</v>
      </c>
      <c r="D612" s="25" t="s">
        <v>590</v>
      </c>
      <c r="E612" s="25" t="s">
        <v>303</v>
      </c>
      <c r="F612" s="25" t="s">
        <v>591</v>
      </c>
      <c r="G612" s="27">
        <v>7000</v>
      </c>
      <c r="H612" s="27">
        <v>4321</v>
      </c>
      <c r="I612" s="10">
        <f t="shared" si="9"/>
        <v>0.61728571428571433</v>
      </c>
    </row>
    <row r="613" spans="1:9" ht="27" customHeight="1" x14ac:dyDescent="0.25">
      <c r="A613" s="25" t="s">
        <v>113</v>
      </c>
      <c r="B613" s="25" t="s">
        <v>113</v>
      </c>
      <c r="C613" s="25" t="s">
        <v>113</v>
      </c>
      <c r="D613" s="25" t="s">
        <v>730</v>
      </c>
      <c r="E613" s="25" t="s">
        <v>303</v>
      </c>
      <c r="F613" s="25" t="s">
        <v>731</v>
      </c>
      <c r="G613" s="27">
        <v>9000</v>
      </c>
      <c r="H613" s="27">
        <v>0</v>
      </c>
      <c r="I613" s="10">
        <f t="shared" si="9"/>
        <v>0</v>
      </c>
    </row>
    <row r="614" spans="1:9" ht="27" customHeight="1" x14ac:dyDescent="0.25">
      <c r="A614" s="25"/>
      <c r="B614" s="25"/>
      <c r="C614" s="25" t="s">
        <v>576</v>
      </c>
      <c r="D614" s="25"/>
      <c r="E614" s="25"/>
      <c r="F614" s="25" t="s">
        <v>577</v>
      </c>
      <c r="G614" s="27">
        <v>15800</v>
      </c>
      <c r="H614" s="27">
        <v>15759.99</v>
      </c>
      <c r="I614" s="10">
        <f t="shared" si="9"/>
        <v>0.99746772151898733</v>
      </c>
    </row>
    <row r="615" spans="1:9" ht="27" customHeight="1" x14ac:dyDescent="0.25">
      <c r="A615" s="25" t="s">
        <v>113</v>
      </c>
      <c r="B615" s="25" t="s">
        <v>113</v>
      </c>
      <c r="C615" s="25" t="s">
        <v>113</v>
      </c>
      <c r="D615" s="25" t="s">
        <v>610</v>
      </c>
      <c r="E615" s="25" t="s">
        <v>303</v>
      </c>
      <c r="F615" s="25" t="s">
        <v>611</v>
      </c>
      <c r="G615" s="27">
        <v>15800</v>
      </c>
      <c r="H615" s="27">
        <v>15759.99</v>
      </c>
      <c r="I615" s="10">
        <f t="shared" si="9"/>
        <v>0.99746772151898733</v>
      </c>
    </row>
    <row r="616" spans="1:9" ht="39.950000000000003" customHeight="1" x14ac:dyDescent="0.25">
      <c r="A616" s="25"/>
      <c r="B616" s="25"/>
      <c r="C616" s="25" t="s">
        <v>582</v>
      </c>
      <c r="D616" s="25"/>
      <c r="E616" s="25"/>
      <c r="F616" s="25" t="s">
        <v>583</v>
      </c>
      <c r="G616" s="27">
        <v>1000</v>
      </c>
      <c r="H616" s="27">
        <v>0</v>
      </c>
      <c r="I616" s="10">
        <f t="shared" si="9"/>
        <v>0</v>
      </c>
    </row>
    <row r="617" spans="1:9" ht="14.25" customHeight="1" x14ac:dyDescent="0.25">
      <c r="A617" s="25" t="s">
        <v>113</v>
      </c>
      <c r="B617" s="25" t="s">
        <v>113</v>
      </c>
      <c r="C617" s="25" t="s">
        <v>113</v>
      </c>
      <c r="D617" s="25" t="s">
        <v>578</v>
      </c>
      <c r="E617" s="25" t="s">
        <v>133</v>
      </c>
      <c r="F617" s="25" t="s">
        <v>579</v>
      </c>
      <c r="G617" s="27">
        <v>1000</v>
      </c>
      <c r="H617" s="27">
        <v>0</v>
      </c>
      <c r="I617" s="10">
        <f t="shared" si="9"/>
        <v>0</v>
      </c>
    </row>
    <row r="618" spans="1:9" ht="27" customHeight="1" x14ac:dyDescent="0.25">
      <c r="A618" s="7"/>
      <c r="B618" s="7" t="s">
        <v>543</v>
      </c>
      <c r="C618" s="7"/>
      <c r="D618" s="7"/>
      <c r="E618" s="7"/>
      <c r="F618" s="7" t="s">
        <v>544</v>
      </c>
      <c r="G618" s="29">
        <v>2505616.81</v>
      </c>
      <c r="H618" s="29">
        <v>2432583.06</v>
      </c>
      <c r="I618" s="10">
        <f t="shared" si="9"/>
        <v>0.97085198753914814</v>
      </c>
    </row>
    <row r="619" spans="1:9" ht="27" customHeight="1" x14ac:dyDescent="0.25">
      <c r="A619" s="25"/>
      <c r="B619" s="25"/>
      <c r="C619" s="25" t="s">
        <v>570</v>
      </c>
      <c r="D619" s="25"/>
      <c r="E619" s="25"/>
      <c r="F619" s="25" t="s">
        <v>571</v>
      </c>
      <c r="G619" s="27">
        <v>2422217.34</v>
      </c>
      <c r="H619" s="27">
        <v>2352288.34</v>
      </c>
      <c r="I619" s="10">
        <f t="shared" si="9"/>
        <v>0.97113017116787714</v>
      </c>
    </row>
    <row r="620" spans="1:9" ht="14.25" customHeight="1" x14ac:dyDescent="0.25">
      <c r="A620" s="25" t="s">
        <v>113</v>
      </c>
      <c r="B620" s="25" t="s">
        <v>113</v>
      </c>
      <c r="C620" s="25" t="s">
        <v>113</v>
      </c>
      <c r="D620" s="25" t="s">
        <v>586</v>
      </c>
      <c r="E620" s="25" t="s">
        <v>303</v>
      </c>
      <c r="F620" s="25" t="s">
        <v>587</v>
      </c>
      <c r="G620" s="27">
        <v>1000</v>
      </c>
      <c r="H620" s="27">
        <v>964.31</v>
      </c>
      <c r="I620" s="10">
        <f t="shared" si="9"/>
        <v>0.96431</v>
      </c>
    </row>
    <row r="621" spans="1:9" ht="27" customHeight="1" x14ac:dyDescent="0.25">
      <c r="A621" s="25" t="s">
        <v>113</v>
      </c>
      <c r="B621" s="25" t="s">
        <v>113</v>
      </c>
      <c r="C621" s="25" t="s">
        <v>113</v>
      </c>
      <c r="D621" s="25" t="s">
        <v>574</v>
      </c>
      <c r="E621" s="25" t="s">
        <v>303</v>
      </c>
      <c r="F621" s="25" t="s">
        <v>575</v>
      </c>
      <c r="G621" s="27">
        <v>2416300</v>
      </c>
      <c r="H621" s="27">
        <v>2347983.42</v>
      </c>
      <c r="I621" s="10">
        <f t="shared" si="9"/>
        <v>0.97172678061498985</v>
      </c>
    </row>
    <row r="622" spans="1:9" ht="14.25" customHeight="1" x14ac:dyDescent="0.25">
      <c r="A622" s="25" t="s">
        <v>113</v>
      </c>
      <c r="B622" s="25" t="s">
        <v>113</v>
      </c>
      <c r="C622" s="25" t="s">
        <v>113</v>
      </c>
      <c r="D622" s="25" t="s">
        <v>590</v>
      </c>
      <c r="E622" s="25" t="s">
        <v>303</v>
      </c>
      <c r="F622" s="25" t="s">
        <v>591</v>
      </c>
      <c r="G622" s="27">
        <v>2500</v>
      </c>
      <c r="H622" s="27">
        <v>923.47</v>
      </c>
      <c r="I622" s="10">
        <f t="shared" si="9"/>
        <v>0.36938799999999999</v>
      </c>
    </row>
    <row r="623" spans="1:9" ht="27" customHeight="1" x14ac:dyDescent="0.25">
      <c r="A623" s="25" t="s">
        <v>113</v>
      </c>
      <c r="B623" s="25" t="s">
        <v>113</v>
      </c>
      <c r="C623" s="25" t="s">
        <v>113</v>
      </c>
      <c r="D623" s="25" t="s">
        <v>615</v>
      </c>
      <c r="E623" s="25" t="s">
        <v>303</v>
      </c>
      <c r="F623" s="25" t="s">
        <v>616</v>
      </c>
      <c r="G623" s="27">
        <v>2417.34</v>
      </c>
      <c r="H623" s="27">
        <v>2417.14</v>
      </c>
      <c r="I623" s="10">
        <f t="shared" si="9"/>
        <v>0.99991726443115148</v>
      </c>
    </row>
    <row r="624" spans="1:9" ht="27" customHeight="1" x14ac:dyDescent="0.25">
      <c r="A624" s="25"/>
      <c r="B624" s="25"/>
      <c r="C624" s="25" t="s">
        <v>592</v>
      </c>
      <c r="D624" s="25"/>
      <c r="E624" s="25"/>
      <c r="F624" s="25" t="s">
        <v>593</v>
      </c>
      <c r="G624" s="27">
        <v>83399.47</v>
      </c>
      <c r="H624" s="27">
        <v>80294.720000000001</v>
      </c>
      <c r="I624" s="10">
        <f t="shared" si="9"/>
        <v>0.96277254519722966</v>
      </c>
    </row>
    <row r="625" spans="1:9" ht="27" customHeight="1" x14ac:dyDescent="0.25">
      <c r="A625" s="25" t="s">
        <v>113</v>
      </c>
      <c r="B625" s="25" t="s">
        <v>113</v>
      </c>
      <c r="C625" s="25" t="s">
        <v>113</v>
      </c>
      <c r="D625" s="25" t="s">
        <v>594</v>
      </c>
      <c r="E625" s="25" t="s">
        <v>303</v>
      </c>
      <c r="F625" s="25" t="s">
        <v>595</v>
      </c>
      <c r="G625" s="27">
        <v>64296</v>
      </c>
      <c r="H625" s="27">
        <v>63143.39</v>
      </c>
      <c r="I625" s="10">
        <f t="shared" si="9"/>
        <v>0.98207337937041184</v>
      </c>
    </row>
    <row r="626" spans="1:9" ht="27" customHeight="1" x14ac:dyDescent="0.25">
      <c r="A626" s="25" t="s">
        <v>113</v>
      </c>
      <c r="B626" s="25" t="s">
        <v>113</v>
      </c>
      <c r="C626" s="25" t="s">
        <v>113</v>
      </c>
      <c r="D626" s="25" t="s">
        <v>627</v>
      </c>
      <c r="E626" s="25" t="s">
        <v>303</v>
      </c>
      <c r="F626" s="25" t="s">
        <v>628</v>
      </c>
      <c r="G626" s="27">
        <v>5465.16</v>
      </c>
      <c r="H626" s="27">
        <v>4316.79</v>
      </c>
      <c r="I626" s="10">
        <f t="shared" si="9"/>
        <v>0.78987440440902001</v>
      </c>
    </row>
    <row r="627" spans="1:9" ht="27" customHeight="1" x14ac:dyDescent="0.25">
      <c r="A627" s="25" t="s">
        <v>113</v>
      </c>
      <c r="B627" s="25" t="s">
        <v>113</v>
      </c>
      <c r="C627" s="25" t="s">
        <v>113</v>
      </c>
      <c r="D627" s="25" t="s">
        <v>596</v>
      </c>
      <c r="E627" s="25" t="s">
        <v>303</v>
      </c>
      <c r="F627" s="25" t="s">
        <v>597</v>
      </c>
      <c r="G627" s="27">
        <v>11929.16</v>
      </c>
      <c r="H627" s="27">
        <v>11216.13</v>
      </c>
      <c r="I627" s="10">
        <f t="shared" si="9"/>
        <v>0.94022797917036904</v>
      </c>
    </row>
    <row r="628" spans="1:9" ht="27" customHeight="1" x14ac:dyDescent="0.25">
      <c r="A628" s="25" t="s">
        <v>113</v>
      </c>
      <c r="B628" s="25" t="s">
        <v>113</v>
      </c>
      <c r="C628" s="25" t="s">
        <v>113</v>
      </c>
      <c r="D628" s="25" t="s">
        <v>598</v>
      </c>
      <c r="E628" s="25" t="s">
        <v>303</v>
      </c>
      <c r="F628" s="25" t="s">
        <v>599</v>
      </c>
      <c r="G628" s="27">
        <v>1709.15</v>
      </c>
      <c r="H628" s="27">
        <v>1618.41</v>
      </c>
      <c r="I628" s="10">
        <f t="shared" si="9"/>
        <v>0.94690928239183214</v>
      </c>
    </row>
    <row r="629" spans="1:9" ht="27" customHeight="1" x14ac:dyDescent="0.25">
      <c r="A629" s="7"/>
      <c r="B629" s="7" t="s">
        <v>732</v>
      </c>
      <c r="C629" s="7"/>
      <c r="D629" s="7"/>
      <c r="E629" s="7"/>
      <c r="F629" s="7" t="s">
        <v>733</v>
      </c>
      <c r="G629" s="29">
        <v>47600</v>
      </c>
      <c r="H629" s="29">
        <v>41351.75</v>
      </c>
      <c r="I629" s="10">
        <f t="shared" si="9"/>
        <v>0.86873424369747898</v>
      </c>
    </row>
    <row r="630" spans="1:9" ht="27" customHeight="1" x14ac:dyDescent="0.25">
      <c r="A630" s="25"/>
      <c r="B630" s="25"/>
      <c r="C630" s="25" t="s">
        <v>570</v>
      </c>
      <c r="D630" s="25"/>
      <c r="E630" s="25"/>
      <c r="F630" s="25" t="s">
        <v>571</v>
      </c>
      <c r="G630" s="27">
        <v>47600</v>
      </c>
      <c r="H630" s="27">
        <v>41351.75</v>
      </c>
      <c r="I630" s="10">
        <f t="shared" si="9"/>
        <v>0.86873424369747898</v>
      </c>
    </row>
    <row r="631" spans="1:9" ht="14.25" customHeight="1" x14ac:dyDescent="0.25">
      <c r="A631" s="25" t="s">
        <v>113</v>
      </c>
      <c r="B631" s="25" t="s">
        <v>113</v>
      </c>
      <c r="C631" s="25" t="s">
        <v>113</v>
      </c>
      <c r="D631" s="25" t="s">
        <v>586</v>
      </c>
      <c r="E631" s="25" t="s">
        <v>303</v>
      </c>
      <c r="F631" s="25" t="s">
        <v>587</v>
      </c>
      <c r="G631" s="27">
        <v>8000</v>
      </c>
      <c r="H631" s="27">
        <v>7759.24</v>
      </c>
      <c r="I631" s="10">
        <f t="shared" si="9"/>
        <v>0.96990500000000002</v>
      </c>
    </row>
    <row r="632" spans="1:9" ht="14.25" customHeight="1" x14ac:dyDescent="0.25">
      <c r="A632" s="25" t="s">
        <v>113</v>
      </c>
      <c r="B632" s="25" t="s">
        <v>113</v>
      </c>
      <c r="C632" s="25" t="s">
        <v>113</v>
      </c>
      <c r="D632" s="25" t="s">
        <v>600</v>
      </c>
      <c r="E632" s="25" t="s">
        <v>303</v>
      </c>
      <c r="F632" s="25" t="s">
        <v>601</v>
      </c>
      <c r="G632" s="27">
        <v>5600</v>
      </c>
      <c r="H632" s="27">
        <v>1032.92</v>
      </c>
      <c r="I632" s="10">
        <f t="shared" si="9"/>
        <v>0.18445</v>
      </c>
    </row>
    <row r="633" spans="1:9" ht="14.25" customHeight="1" x14ac:dyDescent="0.25">
      <c r="A633" s="25" t="s">
        <v>113</v>
      </c>
      <c r="B633" s="25" t="s">
        <v>113</v>
      </c>
      <c r="C633" s="25" t="s">
        <v>113</v>
      </c>
      <c r="D633" s="25" t="s">
        <v>574</v>
      </c>
      <c r="E633" s="25" t="s">
        <v>303</v>
      </c>
      <c r="F633" s="25" t="s">
        <v>575</v>
      </c>
      <c r="G633" s="27">
        <v>34000</v>
      </c>
      <c r="H633" s="27">
        <v>32559.59</v>
      </c>
      <c r="I633" s="10">
        <f t="shared" si="9"/>
        <v>0.95763500000000001</v>
      </c>
    </row>
    <row r="634" spans="1:9" ht="27" customHeight="1" x14ac:dyDescent="0.25">
      <c r="A634" s="7"/>
      <c r="B634" s="7" t="s">
        <v>545</v>
      </c>
      <c r="C634" s="7"/>
      <c r="D634" s="7"/>
      <c r="E634" s="7"/>
      <c r="F634" s="7" t="s">
        <v>546</v>
      </c>
      <c r="G634" s="29">
        <v>26500</v>
      </c>
      <c r="H634" s="29">
        <v>11609.13</v>
      </c>
      <c r="I634" s="10">
        <f t="shared" si="9"/>
        <v>0.43808037735849054</v>
      </c>
    </row>
    <row r="635" spans="1:9" ht="27" customHeight="1" x14ac:dyDescent="0.25">
      <c r="A635" s="25"/>
      <c r="B635" s="25"/>
      <c r="C635" s="25" t="s">
        <v>570</v>
      </c>
      <c r="D635" s="25"/>
      <c r="E635" s="25"/>
      <c r="F635" s="25" t="s">
        <v>571</v>
      </c>
      <c r="G635" s="27">
        <v>26500</v>
      </c>
      <c r="H635" s="27">
        <v>11609.13</v>
      </c>
      <c r="I635" s="10">
        <f t="shared" si="9"/>
        <v>0.43808037735849054</v>
      </c>
    </row>
    <row r="636" spans="1:9" ht="14.25" customHeight="1" x14ac:dyDescent="0.25">
      <c r="A636" s="25" t="s">
        <v>113</v>
      </c>
      <c r="B636" s="25" t="s">
        <v>113</v>
      </c>
      <c r="C636" s="25" t="s">
        <v>113</v>
      </c>
      <c r="D636" s="25" t="s">
        <v>586</v>
      </c>
      <c r="E636" s="25" t="s">
        <v>303</v>
      </c>
      <c r="F636" s="25" t="s">
        <v>587</v>
      </c>
      <c r="G636" s="27">
        <v>10000</v>
      </c>
      <c r="H636" s="27">
        <v>1769.49</v>
      </c>
      <c r="I636" s="10">
        <f t="shared" si="9"/>
        <v>0.176949</v>
      </c>
    </row>
    <row r="637" spans="1:9" ht="14.25" customHeight="1" x14ac:dyDescent="0.25">
      <c r="A637" s="25" t="s">
        <v>113</v>
      </c>
      <c r="B637" s="25" t="s">
        <v>113</v>
      </c>
      <c r="C637" s="25" t="s">
        <v>113</v>
      </c>
      <c r="D637" s="25" t="s">
        <v>600</v>
      </c>
      <c r="E637" s="25" t="s">
        <v>303</v>
      </c>
      <c r="F637" s="25" t="s">
        <v>601</v>
      </c>
      <c r="G637" s="27">
        <v>15000</v>
      </c>
      <c r="H637" s="27">
        <v>9839.64</v>
      </c>
      <c r="I637" s="10">
        <f t="shared" si="9"/>
        <v>0.655976</v>
      </c>
    </row>
    <row r="638" spans="1:9" ht="14.25" customHeight="1" x14ac:dyDescent="0.25">
      <c r="A638" s="25" t="s">
        <v>113</v>
      </c>
      <c r="B638" s="25" t="s">
        <v>113</v>
      </c>
      <c r="C638" s="25" t="s">
        <v>113</v>
      </c>
      <c r="D638" s="25" t="s">
        <v>574</v>
      </c>
      <c r="E638" s="25" t="s">
        <v>303</v>
      </c>
      <c r="F638" s="25" t="s">
        <v>575</v>
      </c>
      <c r="G638" s="27">
        <v>1500</v>
      </c>
      <c r="H638" s="27">
        <v>0</v>
      </c>
      <c r="I638" s="10">
        <f t="shared" si="9"/>
        <v>0</v>
      </c>
    </row>
    <row r="639" spans="1:9" ht="27" customHeight="1" x14ac:dyDescent="0.25">
      <c r="A639" s="7"/>
      <c r="B639" s="7" t="s">
        <v>547</v>
      </c>
      <c r="C639" s="7"/>
      <c r="D639" s="7"/>
      <c r="E639" s="7"/>
      <c r="F639" s="7" t="s">
        <v>548</v>
      </c>
      <c r="G639" s="29">
        <v>90463.95</v>
      </c>
      <c r="H639" s="29">
        <v>34343.550000000003</v>
      </c>
      <c r="I639" s="10">
        <f t="shared" si="9"/>
        <v>0.37963796628380703</v>
      </c>
    </row>
    <row r="640" spans="1:9" ht="27" customHeight="1" x14ac:dyDescent="0.25">
      <c r="A640" s="25"/>
      <c r="B640" s="25"/>
      <c r="C640" s="25" t="s">
        <v>570</v>
      </c>
      <c r="D640" s="25"/>
      <c r="E640" s="25"/>
      <c r="F640" s="25" t="s">
        <v>571</v>
      </c>
      <c r="G640" s="27">
        <v>76501.440000000002</v>
      </c>
      <c r="H640" s="27">
        <v>21381.040000000001</v>
      </c>
      <c r="I640" s="10">
        <f t="shared" si="9"/>
        <v>0.2794854580515086</v>
      </c>
    </row>
    <row r="641" spans="1:9" ht="27" customHeight="1" x14ac:dyDescent="0.25">
      <c r="A641" s="25" t="s">
        <v>113</v>
      </c>
      <c r="B641" s="25" t="s">
        <v>113</v>
      </c>
      <c r="C641" s="25" t="s">
        <v>113</v>
      </c>
      <c r="D641" s="25" t="s">
        <v>586</v>
      </c>
      <c r="E641" s="25" t="s">
        <v>303</v>
      </c>
      <c r="F641" s="25" t="s">
        <v>587</v>
      </c>
      <c r="G641" s="27">
        <v>25246.04</v>
      </c>
      <c r="H641" s="27">
        <v>15246.04</v>
      </c>
      <c r="I641" s="10">
        <f t="shared" si="9"/>
        <v>0.60389827473932545</v>
      </c>
    </row>
    <row r="642" spans="1:9" ht="27" customHeight="1" x14ac:dyDescent="0.25">
      <c r="A642" s="25" t="s">
        <v>113</v>
      </c>
      <c r="B642" s="25" t="s">
        <v>113</v>
      </c>
      <c r="C642" s="25" t="s">
        <v>113</v>
      </c>
      <c r="D642" s="25" t="s">
        <v>574</v>
      </c>
      <c r="E642" s="25" t="s">
        <v>303</v>
      </c>
      <c r="F642" s="25" t="s">
        <v>575</v>
      </c>
      <c r="G642" s="27">
        <v>51200.2</v>
      </c>
      <c r="H642" s="27">
        <v>6079.8</v>
      </c>
      <c r="I642" s="10">
        <f t="shared" ref="I642:I696" si="10">IF($G642=0,0,$H642/$G642)</f>
        <v>0.11874562989988321</v>
      </c>
    </row>
    <row r="643" spans="1:9" ht="14.25" customHeight="1" x14ac:dyDescent="0.25">
      <c r="A643" s="25" t="s">
        <v>113</v>
      </c>
      <c r="B643" s="25" t="s">
        <v>113</v>
      </c>
      <c r="C643" s="25" t="s">
        <v>113</v>
      </c>
      <c r="D643" s="25" t="s">
        <v>608</v>
      </c>
      <c r="E643" s="25" t="s">
        <v>303</v>
      </c>
      <c r="F643" s="25" t="s">
        <v>609</v>
      </c>
      <c r="G643" s="27">
        <v>55.2</v>
      </c>
      <c r="H643" s="27">
        <v>55.2</v>
      </c>
      <c r="I643" s="10">
        <f t="shared" si="10"/>
        <v>1</v>
      </c>
    </row>
    <row r="644" spans="1:9" ht="14.25" customHeight="1" x14ac:dyDescent="0.25">
      <c r="A644" s="25"/>
      <c r="B644" s="25"/>
      <c r="C644" s="25" t="s">
        <v>592</v>
      </c>
      <c r="D644" s="25"/>
      <c r="E644" s="25"/>
      <c r="F644" s="25" t="s">
        <v>593</v>
      </c>
      <c r="G644" s="27">
        <v>12962.51</v>
      </c>
      <c r="H644" s="27">
        <v>12962.51</v>
      </c>
      <c r="I644" s="10">
        <f t="shared" si="10"/>
        <v>1</v>
      </c>
    </row>
    <row r="645" spans="1:9" ht="14.25" customHeight="1" x14ac:dyDescent="0.25">
      <c r="A645" s="25" t="s">
        <v>113</v>
      </c>
      <c r="B645" s="25" t="s">
        <v>113</v>
      </c>
      <c r="C645" s="25" t="s">
        <v>113</v>
      </c>
      <c r="D645" s="25" t="s">
        <v>594</v>
      </c>
      <c r="E645" s="25" t="s">
        <v>303</v>
      </c>
      <c r="F645" s="25" t="s">
        <v>595</v>
      </c>
      <c r="G645" s="27">
        <v>10854.01</v>
      </c>
      <c r="H645" s="27">
        <v>10854.01</v>
      </c>
      <c r="I645" s="10">
        <f t="shared" si="10"/>
        <v>1</v>
      </c>
    </row>
    <row r="646" spans="1:9" ht="14.25" customHeight="1" x14ac:dyDescent="0.25">
      <c r="A646" s="25" t="s">
        <v>113</v>
      </c>
      <c r="B646" s="25" t="s">
        <v>113</v>
      </c>
      <c r="C646" s="25" t="s">
        <v>113</v>
      </c>
      <c r="D646" s="25" t="s">
        <v>596</v>
      </c>
      <c r="E646" s="25" t="s">
        <v>303</v>
      </c>
      <c r="F646" s="25" t="s">
        <v>597</v>
      </c>
      <c r="G646" s="27">
        <v>1842.57</v>
      </c>
      <c r="H646" s="27">
        <v>1842.57</v>
      </c>
      <c r="I646" s="10">
        <f t="shared" si="10"/>
        <v>1</v>
      </c>
    </row>
    <row r="647" spans="1:9" ht="14.25" customHeight="1" x14ac:dyDescent="0.25">
      <c r="A647" s="25" t="s">
        <v>113</v>
      </c>
      <c r="B647" s="25" t="s">
        <v>113</v>
      </c>
      <c r="C647" s="25" t="s">
        <v>113</v>
      </c>
      <c r="D647" s="25" t="s">
        <v>598</v>
      </c>
      <c r="E647" s="25" t="s">
        <v>303</v>
      </c>
      <c r="F647" s="25" t="s">
        <v>599</v>
      </c>
      <c r="G647" s="27">
        <v>265.93</v>
      </c>
      <c r="H647" s="27">
        <v>265.93</v>
      </c>
      <c r="I647" s="10">
        <f t="shared" si="10"/>
        <v>1</v>
      </c>
    </row>
    <row r="648" spans="1:9" ht="14.25" customHeight="1" x14ac:dyDescent="0.25">
      <c r="A648" s="25"/>
      <c r="B648" s="25"/>
      <c r="C648" s="25" t="s">
        <v>576</v>
      </c>
      <c r="D648" s="25"/>
      <c r="E648" s="25"/>
      <c r="F648" s="25" t="s">
        <v>577</v>
      </c>
      <c r="G648" s="27">
        <v>1000</v>
      </c>
      <c r="H648" s="27">
        <v>0</v>
      </c>
      <c r="I648" s="10">
        <f t="shared" si="10"/>
        <v>0</v>
      </c>
    </row>
    <row r="649" spans="1:9" ht="14.25" customHeight="1" x14ac:dyDescent="0.25">
      <c r="A649" s="25" t="s">
        <v>113</v>
      </c>
      <c r="B649" s="25" t="s">
        <v>113</v>
      </c>
      <c r="C649" s="25" t="s">
        <v>113</v>
      </c>
      <c r="D649" s="25" t="s">
        <v>578</v>
      </c>
      <c r="E649" s="25" t="s">
        <v>303</v>
      </c>
      <c r="F649" s="25" t="s">
        <v>579</v>
      </c>
      <c r="G649" s="27">
        <v>1000</v>
      </c>
      <c r="H649" s="27">
        <v>0</v>
      </c>
      <c r="I649" s="10">
        <f t="shared" si="10"/>
        <v>0</v>
      </c>
    </row>
    <row r="650" spans="1:9" ht="27" customHeight="1" x14ac:dyDescent="0.25">
      <c r="A650" s="7"/>
      <c r="B650" s="7" t="s">
        <v>549</v>
      </c>
      <c r="C650" s="7"/>
      <c r="D650" s="7"/>
      <c r="E650" s="7"/>
      <c r="F650" s="7" t="s">
        <v>550</v>
      </c>
      <c r="G650" s="29">
        <v>1545000.2</v>
      </c>
      <c r="H650" s="29">
        <v>1395398.17</v>
      </c>
      <c r="I650" s="10">
        <f t="shared" si="10"/>
        <v>0.90317021965434052</v>
      </c>
    </row>
    <row r="651" spans="1:9" ht="27" customHeight="1" x14ac:dyDescent="0.25">
      <c r="A651" s="25"/>
      <c r="B651" s="25"/>
      <c r="C651" s="25" t="s">
        <v>570</v>
      </c>
      <c r="D651" s="25"/>
      <c r="E651" s="25"/>
      <c r="F651" s="25" t="s">
        <v>571</v>
      </c>
      <c r="G651" s="27">
        <v>509000</v>
      </c>
      <c r="H651" s="27">
        <v>380578.17</v>
      </c>
      <c r="I651" s="10">
        <f t="shared" si="10"/>
        <v>0.74769777996070719</v>
      </c>
    </row>
    <row r="652" spans="1:9" ht="27" customHeight="1" x14ac:dyDescent="0.25">
      <c r="A652" s="25" t="s">
        <v>113</v>
      </c>
      <c r="B652" s="25" t="s">
        <v>113</v>
      </c>
      <c r="C652" s="25" t="s">
        <v>113</v>
      </c>
      <c r="D652" s="25" t="s">
        <v>586</v>
      </c>
      <c r="E652" s="25" t="s">
        <v>303</v>
      </c>
      <c r="F652" s="25" t="s">
        <v>587</v>
      </c>
      <c r="G652" s="27">
        <v>13307</v>
      </c>
      <c r="H652" s="27">
        <v>13006.02</v>
      </c>
      <c r="I652" s="10">
        <f t="shared" si="10"/>
        <v>0.97738182911249727</v>
      </c>
    </row>
    <row r="653" spans="1:9" ht="27" customHeight="1" x14ac:dyDescent="0.25">
      <c r="A653" s="25" t="s">
        <v>113</v>
      </c>
      <c r="B653" s="25" t="s">
        <v>113</v>
      </c>
      <c r="C653" s="25" t="s">
        <v>113</v>
      </c>
      <c r="D653" s="25" t="s">
        <v>600</v>
      </c>
      <c r="E653" s="25" t="s">
        <v>303</v>
      </c>
      <c r="F653" s="25" t="s">
        <v>601</v>
      </c>
      <c r="G653" s="27">
        <v>388000</v>
      </c>
      <c r="H653" s="27">
        <v>274219.38</v>
      </c>
      <c r="I653" s="10">
        <f t="shared" si="10"/>
        <v>0.70675097938144327</v>
      </c>
    </row>
    <row r="654" spans="1:9" ht="27" customHeight="1" x14ac:dyDescent="0.25">
      <c r="A654" s="25" t="s">
        <v>113</v>
      </c>
      <c r="B654" s="25" t="s">
        <v>113</v>
      </c>
      <c r="C654" s="25" t="s">
        <v>113</v>
      </c>
      <c r="D654" s="25" t="s">
        <v>574</v>
      </c>
      <c r="E654" s="25" t="s">
        <v>303</v>
      </c>
      <c r="F654" s="25" t="s">
        <v>575</v>
      </c>
      <c r="G654" s="27">
        <v>107693</v>
      </c>
      <c r="H654" s="27">
        <v>93352.77</v>
      </c>
      <c r="I654" s="10">
        <f t="shared" si="10"/>
        <v>0.86684157744700219</v>
      </c>
    </row>
    <row r="655" spans="1:9" ht="27" customHeight="1" x14ac:dyDescent="0.25">
      <c r="A655" s="25"/>
      <c r="B655" s="25"/>
      <c r="C655" s="25" t="s">
        <v>576</v>
      </c>
      <c r="D655" s="25"/>
      <c r="E655" s="25"/>
      <c r="F655" s="25" t="s">
        <v>577</v>
      </c>
      <c r="G655" s="27">
        <v>1036000.2</v>
      </c>
      <c r="H655" s="27">
        <v>1014820</v>
      </c>
      <c r="I655" s="10">
        <f t="shared" si="10"/>
        <v>0.97955579545254923</v>
      </c>
    </row>
    <row r="656" spans="1:9" ht="27" customHeight="1" x14ac:dyDescent="0.25">
      <c r="A656" s="25" t="s">
        <v>113</v>
      </c>
      <c r="B656" s="25" t="s">
        <v>113</v>
      </c>
      <c r="C656" s="25" t="s">
        <v>113</v>
      </c>
      <c r="D656" s="25" t="s">
        <v>578</v>
      </c>
      <c r="E656" s="25" t="s">
        <v>303</v>
      </c>
      <c r="F656" s="25" t="s">
        <v>579</v>
      </c>
      <c r="G656" s="27">
        <v>35645</v>
      </c>
      <c r="H656" s="27">
        <v>14464.8</v>
      </c>
      <c r="I656" s="10">
        <f t="shared" si="10"/>
        <v>0.40580165521110956</v>
      </c>
    </row>
    <row r="657" spans="1:9" ht="27" customHeight="1" x14ac:dyDescent="0.25">
      <c r="A657" s="25" t="s">
        <v>113</v>
      </c>
      <c r="B657" s="25" t="s">
        <v>113</v>
      </c>
      <c r="C657" s="25" t="s">
        <v>113</v>
      </c>
      <c r="D657" s="25" t="s">
        <v>448</v>
      </c>
      <c r="E657" s="25" t="s">
        <v>303</v>
      </c>
      <c r="F657" s="25" t="s">
        <v>612</v>
      </c>
      <c r="G657" s="27">
        <v>1000355.2</v>
      </c>
      <c r="H657" s="27">
        <v>1000355.2</v>
      </c>
      <c r="I657" s="10">
        <f t="shared" si="10"/>
        <v>1</v>
      </c>
    </row>
    <row r="658" spans="1:9" ht="14.25" customHeight="1" x14ac:dyDescent="0.25">
      <c r="A658" s="7"/>
      <c r="B658" s="7" t="s">
        <v>557</v>
      </c>
      <c r="C658" s="7"/>
      <c r="D658" s="7"/>
      <c r="E658" s="7"/>
      <c r="F658" s="7" t="s">
        <v>301</v>
      </c>
      <c r="G658" s="29">
        <v>180000</v>
      </c>
      <c r="H658" s="29">
        <v>139239</v>
      </c>
      <c r="I658" s="10">
        <f t="shared" si="10"/>
        <v>0.77354999999999996</v>
      </c>
    </row>
    <row r="659" spans="1:9" ht="27" customHeight="1" x14ac:dyDescent="0.25">
      <c r="A659" s="25"/>
      <c r="B659" s="25"/>
      <c r="C659" s="25" t="s">
        <v>570</v>
      </c>
      <c r="D659" s="25"/>
      <c r="E659" s="25"/>
      <c r="F659" s="25" t="s">
        <v>571</v>
      </c>
      <c r="G659" s="27">
        <v>180000</v>
      </c>
      <c r="H659" s="27">
        <v>139239</v>
      </c>
      <c r="I659" s="10">
        <f t="shared" si="10"/>
        <v>0.77354999999999996</v>
      </c>
    </row>
    <row r="660" spans="1:9" ht="14.25" customHeight="1" x14ac:dyDescent="0.25">
      <c r="A660" s="25" t="s">
        <v>113</v>
      </c>
      <c r="B660" s="25" t="s">
        <v>113</v>
      </c>
      <c r="C660" s="25" t="s">
        <v>113</v>
      </c>
      <c r="D660" s="25" t="s">
        <v>574</v>
      </c>
      <c r="E660" s="25" t="s">
        <v>303</v>
      </c>
      <c r="F660" s="25" t="s">
        <v>575</v>
      </c>
      <c r="G660" s="27">
        <v>180000</v>
      </c>
      <c r="H660" s="27">
        <v>139239</v>
      </c>
      <c r="I660" s="10">
        <f t="shared" si="10"/>
        <v>0.77354999999999996</v>
      </c>
    </row>
    <row r="661" spans="1:9" ht="27" customHeight="1" x14ac:dyDescent="0.25">
      <c r="A661" s="3" t="s">
        <v>558</v>
      </c>
      <c r="B661" s="3"/>
      <c r="C661" s="3"/>
      <c r="D661" s="3"/>
      <c r="E661" s="3"/>
      <c r="F661" s="3" t="s">
        <v>559</v>
      </c>
      <c r="G661" s="23">
        <v>3026852.2</v>
      </c>
      <c r="H661" s="23">
        <v>2969074.68</v>
      </c>
      <c r="I661" s="5">
        <f t="shared" si="10"/>
        <v>0.98091168111875437</v>
      </c>
    </row>
    <row r="662" spans="1:9" ht="27" customHeight="1" x14ac:dyDescent="0.25">
      <c r="A662" s="7"/>
      <c r="B662" s="7" t="s">
        <v>734</v>
      </c>
      <c r="C662" s="7"/>
      <c r="D662" s="7"/>
      <c r="E662" s="7"/>
      <c r="F662" s="7" t="s">
        <v>735</v>
      </c>
      <c r="G662" s="29">
        <v>1147000</v>
      </c>
      <c r="H662" s="29">
        <v>1146584.99</v>
      </c>
      <c r="I662" s="10">
        <f t="shared" si="10"/>
        <v>0.99963817785527465</v>
      </c>
    </row>
    <row r="663" spans="1:9" ht="14.25" customHeight="1" x14ac:dyDescent="0.25">
      <c r="A663" s="25"/>
      <c r="B663" s="25"/>
      <c r="C663" s="25" t="s">
        <v>677</v>
      </c>
      <c r="D663" s="25"/>
      <c r="E663" s="25"/>
      <c r="F663" s="25" t="s">
        <v>678</v>
      </c>
      <c r="G663" s="27">
        <v>1047000</v>
      </c>
      <c r="H663" s="27">
        <v>1047000</v>
      </c>
      <c r="I663" s="10">
        <f t="shared" si="10"/>
        <v>1</v>
      </c>
    </row>
    <row r="664" spans="1:9" ht="14.25" customHeight="1" x14ac:dyDescent="0.25">
      <c r="A664" s="25" t="s">
        <v>113</v>
      </c>
      <c r="B664" s="25" t="s">
        <v>113</v>
      </c>
      <c r="C664" s="25" t="s">
        <v>113</v>
      </c>
      <c r="D664" s="25" t="s">
        <v>736</v>
      </c>
      <c r="E664" s="25" t="s">
        <v>303</v>
      </c>
      <c r="F664" s="25" t="s">
        <v>737</v>
      </c>
      <c r="G664" s="27">
        <v>1047000</v>
      </c>
      <c r="H664" s="27">
        <v>1047000</v>
      </c>
      <c r="I664" s="10">
        <f t="shared" si="10"/>
        <v>1</v>
      </c>
    </row>
    <row r="665" spans="1:9" ht="14.25" customHeight="1" x14ac:dyDescent="0.25">
      <c r="A665" s="25"/>
      <c r="B665" s="25"/>
      <c r="C665" s="25" t="s">
        <v>576</v>
      </c>
      <c r="D665" s="25"/>
      <c r="E665" s="25"/>
      <c r="F665" s="25" t="s">
        <v>577</v>
      </c>
      <c r="G665" s="27">
        <v>100000</v>
      </c>
      <c r="H665" s="27">
        <v>99584.99</v>
      </c>
      <c r="I665" s="10">
        <f t="shared" si="10"/>
        <v>0.99584990000000007</v>
      </c>
    </row>
    <row r="666" spans="1:9" ht="14.25" customHeight="1" x14ac:dyDescent="0.25">
      <c r="A666" s="25" t="s">
        <v>113</v>
      </c>
      <c r="B666" s="25" t="s">
        <v>113</v>
      </c>
      <c r="C666" s="25" t="s">
        <v>113</v>
      </c>
      <c r="D666" s="25" t="s">
        <v>578</v>
      </c>
      <c r="E666" s="25" t="s">
        <v>303</v>
      </c>
      <c r="F666" s="25" t="s">
        <v>579</v>
      </c>
      <c r="G666" s="27">
        <v>100000</v>
      </c>
      <c r="H666" s="27">
        <v>99584.99</v>
      </c>
      <c r="I666" s="10">
        <f t="shared" si="10"/>
        <v>0.99584990000000007</v>
      </c>
    </row>
    <row r="667" spans="1:9" ht="14.25" customHeight="1" x14ac:dyDescent="0.25">
      <c r="A667" s="7"/>
      <c r="B667" s="7" t="s">
        <v>738</v>
      </c>
      <c r="C667" s="7"/>
      <c r="D667" s="7"/>
      <c r="E667" s="7"/>
      <c r="F667" s="7" t="s">
        <v>739</v>
      </c>
      <c r="G667" s="29">
        <v>313100</v>
      </c>
      <c r="H667" s="29">
        <v>313100</v>
      </c>
      <c r="I667" s="10">
        <f t="shared" si="10"/>
        <v>1</v>
      </c>
    </row>
    <row r="668" spans="1:9" ht="14.25" customHeight="1" x14ac:dyDescent="0.25">
      <c r="A668" s="25"/>
      <c r="B668" s="25"/>
      <c r="C668" s="25" t="s">
        <v>677</v>
      </c>
      <c r="D668" s="25"/>
      <c r="E668" s="25"/>
      <c r="F668" s="25" t="s">
        <v>678</v>
      </c>
      <c r="G668" s="27">
        <v>313100</v>
      </c>
      <c r="H668" s="27">
        <v>313100</v>
      </c>
      <c r="I668" s="10">
        <f t="shared" si="10"/>
        <v>1</v>
      </c>
    </row>
    <row r="669" spans="1:9" ht="14.25" customHeight="1" x14ac:dyDescent="0.25">
      <c r="A669" s="25" t="s">
        <v>113</v>
      </c>
      <c r="B669" s="25" t="s">
        <v>113</v>
      </c>
      <c r="C669" s="25" t="s">
        <v>113</v>
      </c>
      <c r="D669" s="25" t="s">
        <v>736</v>
      </c>
      <c r="E669" s="25" t="s">
        <v>303</v>
      </c>
      <c r="F669" s="25" t="s">
        <v>737</v>
      </c>
      <c r="G669" s="27">
        <v>313100</v>
      </c>
      <c r="H669" s="27">
        <v>313100</v>
      </c>
      <c r="I669" s="10">
        <f t="shared" si="10"/>
        <v>1</v>
      </c>
    </row>
    <row r="670" spans="1:9" ht="27" customHeight="1" x14ac:dyDescent="0.25">
      <c r="A670" s="7"/>
      <c r="B670" s="7" t="s">
        <v>560</v>
      </c>
      <c r="C670" s="7"/>
      <c r="D670" s="7"/>
      <c r="E670" s="7"/>
      <c r="F670" s="7" t="s">
        <v>561</v>
      </c>
      <c r="G670" s="29">
        <v>1243259.1499999999</v>
      </c>
      <c r="H670" s="29">
        <v>1233254.01</v>
      </c>
      <c r="I670" s="10">
        <f t="shared" si="10"/>
        <v>0.99195249035569144</v>
      </c>
    </row>
    <row r="671" spans="1:9" ht="27" customHeight="1" x14ac:dyDescent="0.25">
      <c r="A671" s="25"/>
      <c r="B671" s="25"/>
      <c r="C671" s="25" t="s">
        <v>570</v>
      </c>
      <c r="D671" s="25"/>
      <c r="E671" s="25"/>
      <c r="F671" s="25" t="s">
        <v>571</v>
      </c>
      <c r="G671" s="27">
        <v>10000</v>
      </c>
      <c r="H671" s="27">
        <v>0</v>
      </c>
      <c r="I671" s="10">
        <f t="shared" si="10"/>
        <v>0</v>
      </c>
    </row>
    <row r="672" spans="1:9" ht="14.25" customHeight="1" x14ac:dyDescent="0.25">
      <c r="A672" s="25" t="s">
        <v>113</v>
      </c>
      <c r="B672" s="25" t="s">
        <v>113</v>
      </c>
      <c r="C672" s="25" t="s">
        <v>113</v>
      </c>
      <c r="D672" s="25" t="s">
        <v>574</v>
      </c>
      <c r="E672" s="25" t="s">
        <v>303</v>
      </c>
      <c r="F672" s="25" t="s">
        <v>575</v>
      </c>
      <c r="G672" s="27">
        <v>10000</v>
      </c>
      <c r="H672" s="27">
        <v>0</v>
      </c>
      <c r="I672" s="10">
        <f t="shared" si="10"/>
        <v>0</v>
      </c>
    </row>
    <row r="673" spans="1:9" ht="27" customHeight="1" x14ac:dyDescent="0.25">
      <c r="A673" s="25"/>
      <c r="B673" s="25"/>
      <c r="C673" s="25" t="s">
        <v>740</v>
      </c>
      <c r="D673" s="25"/>
      <c r="E673" s="25"/>
      <c r="F673" s="25" t="s">
        <v>741</v>
      </c>
      <c r="G673" s="27">
        <v>1233259.1499999999</v>
      </c>
      <c r="H673" s="27">
        <v>1233254.01</v>
      </c>
      <c r="I673" s="10">
        <f t="shared" si="10"/>
        <v>0.99999583218174393</v>
      </c>
    </row>
    <row r="674" spans="1:9" ht="39.950000000000003" customHeight="1" x14ac:dyDescent="0.25">
      <c r="A674" s="25" t="s">
        <v>113</v>
      </c>
      <c r="B674" s="25" t="s">
        <v>113</v>
      </c>
      <c r="C674" s="25" t="s">
        <v>113</v>
      </c>
      <c r="D674" s="25" t="s">
        <v>742</v>
      </c>
      <c r="E674" s="25" t="s">
        <v>303</v>
      </c>
      <c r="F674" s="25" t="s">
        <v>743</v>
      </c>
      <c r="G674" s="27">
        <v>1233259.1499999999</v>
      </c>
      <c r="H674" s="27">
        <v>1233254.01</v>
      </c>
      <c r="I674" s="10">
        <f t="shared" si="10"/>
        <v>0.99999583218174393</v>
      </c>
    </row>
    <row r="675" spans="1:9" ht="27" customHeight="1" x14ac:dyDescent="0.25">
      <c r="A675" s="7"/>
      <c r="B675" s="7" t="s">
        <v>562</v>
      </c>
      <c r="C675" s="7"/>
      <c r="D675" s="7"/>
      <c r="E675" s="7"/>
      <c r="F675" s="7" t="s">
        <v>301</v>
      </c>
      <c r="G675" s="29">
        <v>323493.05</v>
      </c>
      <c r="H675" s="29">
        <v>276135.67999999999</v>
      </c>
      <c r="I675" s="10">
        <f t="shared" si="10"/>
        <v>0.85360622121557173</v>
      </c>
    </row>
    <row r="676" spans="1:9" ht="27" customHeight="1" x14ac:dyDescent="0.25">
      <c r="A676" s="25"/>
      <c r="B676" s="25"/>
      <c r="C676" s="25" t="s">
        <v>570</v>
      </c>
      <c r="D676" s="25"/>
      <c r="E676" s="25"/>
      <c r="F676" s="25" t="s">
        <v>571</v>
      </c>
      <c r="G676" s="27">
        <v>103344</v>
      </c>
      <c r="H676" s="27">
        <v>74416.63</v>
      </c>
      <c r="I676" s="10">
        <f t="shared" si="10"/>
        <v>0.72008660396346191</v>
      </c>
    </row>
    <row r="677" spans="1:9" ht="27" customHeight="1" x14ac:dyDescent="0.25">
      <c r="A677" s="25" t="s">
        <v>113</v>
      </c>
      <c r="B677" s="25" t="s">
        <v>113</v>
      </c>
      <c r="C677" s="25" t="s">
        <v>113</v>
      </c>
      <c r="D677" s="25" t="s">
        <v>586</v>
      </c>
      <c r="E677" s="25" t="s">
        <v>303</v>
      </c>
      <c r="F677" s="25" t="s">
        <v>587</v>
      </c>
      <c r="G677" s="27">
        <v>55750</v>
      </c>
      <c r="H677" s="27">
        <v>53450.91</v>
      </c>
      <c r="I677" s="10">
        <f t="shared" si="10"/>
        <v>0.95876071748878933</v>
      </c>
    </row>
    <row r="678" spans="1:9" ht="27" customHeight="1" x14ac:dyDescent="0.25">
      <c r="A678" s="25" t="s">
        <v>113</v>
      </c>
      <c r="B678" s="25" t="s">
        <v>113</v>
      </c>
      <c r="C678" s="25" t="s">
        <v>113</v>
      </c>
      <c r="D678" s="25" t="s">
        <v>588</v>
      </c>
      <c r="E678" s="25" t="s">
        <v>303</v>
      </c>
      <c r="F678" s="25" t="s">
        <v>589</v>
      </c>
      <c r="G678" s="27">
        <v>6000</v>
      </c>
      <c r="H678" s="27">
        <v>529.52</v>
      </c>
      <c r="I678" s="10">
        <f t="shared" si="10"/>
        <v>8.8253333333333336E-2</v>
      </c>
    </row>
    <row r="679" spans="1:9" ht="27" customHeight="1" x14ac:dyDescent="0.25">
      <c r="A679" s="25" t="s">
        <v>113</v>
      </c>
      <c r="B679" s="25" t="s">
        <v>113</v>
      </c>
      <c r="C679" s="25" t="s">
        <v>113</v>
      </c>
      <c r="D679" s="25" t="s">
        <v>574</v>
      </c>
      <c r="E679" s="25" t="s">
        <v>303</v>
      </c>
      <c r="F679" s="25" t="s">
        <v>575</v>
      </c>
      <c r="G679" s="27">
        <v>41594</v>
      </c>
      <c r="H679" s="27">
        <v>20436.2</v>
      </c>
      <c r="I679" s="10">
        <f t="shared" si="10"/>
        <v>0.49132567197191906</v>
      </c>
    </row>
    <row r="680" spans="1:9" ht="14.25" customHeight="1" x14ac:dyDescent="0.25">
      <c r="A680" s="25"/>
      <c r="B680" s="25"/>
      <c r="C680" s="25" t="s">
        <v>677</v>
      </c>
      <c r="D680" s="25"/>
      <c r="E680" s="25"/>
      <c r="F680" s="25" t="s">
        <v>678</v>
      </c>
      <c r="G680" s="27">
        <v>25000</v>
      </c>
      <c r="H680" s="27">
        <v>15000</v>
      </c>
      <c r="I680" s="10">
        <f t="shared" si="10"/>
        <v>0.6</v>
      </c>
    </row>
    <row r="681" spans="1:9" ht="27" customHeight="1" x14ac:dyDescent="0.25">
      <c r="A681" s="25" t="s">
        <v>113</v>
      </c>
      <c r="B681" s="25" t="s">
        <v>113</v>
      </c>
      <c r="C681" s="25" t="s">
        <v>113</v>
      </c>
      <c r="D681" s="25" t="s">
        <v>744</v>
      </c>
      <c r="E681" s="25" t="s">
        <v>303</v>
      </c>
      <c r="F681" s="25" t="s">
        <v>745</v>
      </c>
      <c r="G681" s="27">
        <v>25000</v>
      </c>
      <c r="H681" s="27">
        <v>15000</v>
      </c>
      <c r="I681" s="10">
        <f t="shared" si="10"/>
        <v>0.6</v>
      </c>
    </row>
    <row r="682" spans="1:9" ht="14.25" customHeight="1" x14ac:dyDescent="0.25">
      <c r="A682" s="25"/>
      <c r="B682" s="25"/>
      <c r="C682" s="25" t="s">
        <v>592</v>
      </c>
      <c r="D682" s="25"/>
      <c r="E682" s="25"/>
      <c r="F682" s="25" t="s">
        <v>593</v>
      </c>
      <c r="G682" s="27">
        <v>615</v>
      </c>
      <c r="H682" s="27">
        <v>615</v>
      </c>
      <c r="I682" s="10">
        <f t="shared" si="10"/>
        <v>1</v>
      </c>
    </row>
    <row r="683" spans="1:9" ht="14.25" customHeight="1" x14ac:dyDescent="0.25">
      <c r="A683" s="25" t="s">
        <v>113</v>
      </c>
      <c r="B683" s="25" t="s">
        <v>113</v>
      </c>
      <c r="C683" s="25" t="s">
        <v>113</v>
      </c>
      <c r="D683" s="25" t="s">
        <v>629</v>
      </c>
      <c r="E683" s="25" t="s">
        <v>303</v>
      </c>
      <c r="F683" s="25" t="s">
        <v>630</v>
      </c>
      <c r="G683" s="27">
        <v>615</v>
      </c>
      <c r="H683" s="27">
        <v>615</v>
      </c>
      <c r="I683" s="10">
        <f t="shared" si="10"/>
        <v>1</v>
      </c>
    </row>
    <row r="684" spans="1:9" ht="27" customHeight="1" x14ac:dyDescent="0.25">
      <c r="A684" s="25"/>
      <c r="B684" s="25"/>
      <c r="C684" s="25" t="s">
        <v>576</v>
      </c>
      <c r="D684" s="25"/>
      <c r="E684" s="25"/>
      <c r="F684" s="25" t="s">
        <v>577</v>
      </c>
      <c r="G684" s="27">
        <v>194534.05</v>
      </c>
      <c r="H684" s="27">
        <v>186104.05</v>
      </c>
      <c r="I684" s="10">
        <f t="shared" si="10"/>
        <v>0.95666568397666119</v>
      </c>
    </row>
    <row r="685" spans="1:9" ht="27" customHeight="1" x14ac:dyDescent="0.25">
      <c r="A685" s="25" t="s">
        <v>113</v>
      </c>
      <c r="B685" s="25" t="s">
        <v>113</v>
      </c>
      <c r="C685" s="25" t="s">
        <v>113</v>
      </c>
      <c r="D685" s="25" t="s">
        <v>578</v>
      </c>
      <c r="E685" s="25" t="s">
        <v>303</v>
      </c>
      <c r="F685" s="25" t="s">
        <v>579</v>
      </c>
      <c r="G685" s="27">
        <v>194534.05</v>
      </c>
      <c r="H685" s="27">
        <v>186104.05</v>
      </c>
      <c r="I685" s="10">
        <f t="shared" si="10"/>
        <v>0.95666568397666119</v>
      </c>
    </row>
    <row r="686" spans="1:9" ht="27" customHeight="1" x14ac:dyDescent="0.25">
      <c r="A686" s="3" t="s">
        <v>563</v>
      </c>
      <c r="B686" s="3"/>
      <c r="C686" s="3"/>
      <c r="D686" s="3"/>
      <c r="E686" s="3"/>
      <c r="F686" s="3" t="s">
        <v>564</v>
      </c>
      <c r="G686" s="23">
        <v>346535</v>
      </c>
      <c r="H686" s="23">
        <v>310082.07</v>
      </c>
      <c r="I686" s="5">
        <f t="shared" si="10"/>
        <v>0.89480736433549279</v>
      </c>
    </row>
    <row r="687" spans="1:9" ht="27" customHeight="1" x14ac:dyDescent="0.25">
      <c r="A687" s="7"/>
      <c r="B687" s="7" t="s">
        <v>565</v>
      </c>
      <c r="C687" s="7"/>
      <c r="D687" s="7"/>
      <c r="E687" s="7"/>
      <c r="F687" s="7" t="s">
        <v>566</v>
      </c>
      <c r="G687" s="29">
        <v>346535</v>
      </c>
      <c r="H687" s="29">
        <v>310082.07</v>
      </c>
      <c r="I687" s="10">
        <f t="shared" si="10"/>
        <v>0.89480736433549279</v>
      </c>
    </row>
    <row r="688" spans="1:9" ht="27" customHeight="1" x14ac:dyDescent="0.25">
      <c r="A688" s="25"/>
      <c r="B688" s="25"/>
      <c r="C688" s="25" t="s">
        <v>570</v>
      </c>
      <c r="D688" s="25"/>
      <c r="E688" s="25"/>
      <c r="F688" s="25" t="s">
        <v>571</v>
      </c>
      <c r="G688" s="27">
        <v>49000</v>
      </c>
      <c r="H688" s="27">
        <v>21219.72</v>
      </c>
      <c r="I688" s="10">
        <f t="shared" si="10"/>
        <v>0.43305551020408167</v>
      </c>
    </row>
    <row r="689" spans="1:9" ht="27" customHeight="1" x14ac:dyDescent="0.25">
      <c r="A689" s="25" t="s">
        <v>113</v>
      </c>
      <c r="B689" s="25" t="s">
        <v>113</v>
      </c>
      <c r="C689" s="25" t="s">
        <v>113</v>
      </c>
      <c r="D689" s="25" t="s">
        <v>586</v>
      </c>
      <c r="E689" s="25" t="s">
        <v>303</v>
      </c>
      <c r="F689" s="25" t="s">
        <v>587</v>
      </c>
      <c r="G689" s="27">
        <v>33000</v>
      </c>
      <c r="H689" s="27">
        <v>5934.49</v>
      </c>
      <c r="I689" s="10">
        <f t="shared" si="10"/>
        <v>0.1798330303030303</v>
      </c>
    </row>
    <row r="690" spans="1:9" ht="14.25" customHeight="1" x14ac:dyDescent="0.25">
      <c r="A690" s="25" t="s">
        <v>113</v>
      </c>
      <c r="B690" s="25" t="s">
        <v>113</v>
      </c>
      <c r="C690" s="25" t="s">
        <v>113</v>
      </c>
      <c r="D690" s="25" t="s">
        <v>600</v>
      </c>
      <c r="E690" s="25" t="s">
        <v>303</v>
      </c>
      <c r="F690" s="25" t="s">
        <v>601</v>
      </c>
      <c r="G690" s="27">
        <v>10000</v>
      </c>
      <c r="H690" s="27">
        <v>9460.4699999999993</v>
      </c>
      <c r="I690" s="10">
        <f t="shared" si="10"/>
        <v>0.94604699999999997</v>
      </c>
    </row>
    <row r="691" spans="1:9" ht="27" customHeight="1" x14ac:dyDescent="0.25">
      <c r="A691" s="25" t="s">
        <v>113</v>
      </c>
      <c r="B691" s="25" t="s">
        <v>113</v>
      </c>
      <c r="C691" s="25" t="s">
        <v>113</v>
      </c>
      <c r="D691" s="25" t="s">
        <v>574</v>
      </c>
      <c r="E691" s="25" t="s">
        <v>303</v>
      </c>
      <c r="F691" s="25" t="s">
        <v>575</v>
      </c>
      <c r="G691" s="27">
        <v>6000</v>
      </c>
      <c r="H691" s="27">
        <v>5824.76</v>
      </c>
      <c r="I691" s="10">
        <f t="shared" si="10"/>
        <v>0.9707933333333334</v>
      </c>
    </row>
    <row r="692" spans="1:9" ht="14.25" customHeight="1" x14ac:dyDescent="0.25">
      <c r="A692" s="25"/>
      <c r="B692" s="25"/>
      <c r="C692" s="25" t="s">
        <v>677</v>
      </c>
      <c r="D692" s="25"/>
      <c r="E692" s="25"/>
      <c r="F692" s="25" t="s">
        <v>678</v>
      </c>
      <c r="G692" s="27">
        <v>60000</v>
      </c>
      <c r="H692" s="27">
        <v>60000</v>
      </c>
      <c r="I692" s="10">
        <f t="shared" si="10"/>
        <v>1</v>
      </c>
    </row>
    <row r="693" spans="1:9" ht="27" customHeight="1" x14ac:dyDescent="0.25">
      <c r="A693" s="25" t="s">
        <v>113</v>
      </c>
      <c r="B693" s="25" t="s">
        <v>113</v>
      </c>
      <c r="C693" s="25" t="s">
        <v>113</v>
      </c>
      <c r="D693" s="25" t="s">
        <v>744</v>
      </c>
      <c r="E693" s="25" t="s">
        <v>303</v>
      </c>
      <c r="F693" s="25" t="s">
        <v>745</v>
      </c>
      <c r="G693" s="27">
        <v>60000</v>
      </c>
      <c r="H693" s="27">
        <v>60000</v>
      </c>
      <c r="I693" s="10">
        <f t="shared" si="10"/>
        <v>1</v>
      </c>
    </row>
    <row r="694" spans="1:9" ht="27" customHeight="1" x14ac:dyDescent="0.25">
      <c r="A694" s="25"/>
      <c r="B694" s="25"/>
      <c r="C694" s="25" t="s">
        <v>576</v>
      </c>
      <c r="D694" s="25"/>
      <c r="E694" s="25"/>
      <c r="F694" s="25" t="s">
        <v>577</v>
      </c>
      <c r="G694" s="27">
        <v>237535</v>
      </c>
      <c r="H694" s="27">
        <v>228862.35</v>
      </c>
      <c r="I694" s="10">
        <f t="shared" si="10"/>
        <v>0.96348895952175473</v>
      </c>
    </row>
    <row r="695" spans="1:9" ht="27" customHeight="1" x14ac:dyDescent="0.25">
      <c r="A695" s="25" t="s">
        <v>113</v>
      </c>
      <c r="B695" s="25" t="s">
        <v>113</v>
      </c>
      <c r="C695" s="25" t="s">
        <v>113</v>
      </c>
      <c r="D695" s="25" t="s">
        <v>578</v>
      </c>
      <c r="E695" s="25" t="s">
        <v>303</v>
      </c>
      <c r="F695" s="25" t="s">
        <v>579</v>
      </c>
      <c r="G695" s="27">
        <v>237535</v>
      </c>
      <c r="H695" s="27">
        <v>228862.35</v>
      </c>
      <c r="I695" s="10">
        <f t="shared" si="10"/>
        <v>0.96348895952175473</v>
      </c>
    </row>
    <row r="696" spans="1:9" ht="27" customHeight="1" x14ac:dyDescent="0.25">
      <c r="A696" s="3"/>
      <c r="B696" s="3"/>
      <c r="C696" s="3"/>
      <c r="D696" s="3"/>
      <c r="E696" s="3"/>
      <c r="F696" s="3" t="s">
        <v>567</v>
      </c>
      <c r="G696" s="23">
        <v>66745350.18</v>
      </c>
      <c r="H696" s="23">
        <v>61218394.539999999</v>
      </c>
      <c r="I696" s="5">
        <f t="shared" si="10"/>
        <v>0.91719339811545209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4.28515625" customWidth="1"/>
    <col min="6" max="6" width="57.140625" customWidth="1"/>
    <col min="7" max="9" width="14.28515625" customWidth="1"/>
  </cols>
  <sheetData>
    <row r="1" spans="1:9" ht="22.5" x14ac:dyDescent="0.25">
      <c r="A1" s="1" t="s">
        <v>285</v>
      </c>
      <c r="B1" s="1" t="s">
        <v>286</v>
      </c>
      <c r="C1" s="1" t="s">
        <v>287</v>
      </c>
      <c r="D1" s="1" t="s">
        <v>288</v>
      </c>
      <c r="E1" s="1" t="s">
        <v>289</v>
      </c>
      <c r="F1" s="1" t="s">
        <v>290</v>
      </c>
      <c r="G1" s="1" t="s">
        <v>291</v>
      </c>
      <c r="H1" s="1" t="s">
        <v>292</v>
      </c>
      <c r="I1" s="1" t="s">
        <v>293</v>
      </c>
    </row>
    <row r="2" spans="1:9" ht="27" customHeight="1" x14ac:dyDescent="0.25">
      <c r="A2" s="3" t="s">
        <v>294</v>
      </c>
      <c r="B2" s="3"/>
      <c r="C2" s="3"/>
      <c r="D2" s="3"/>
      <c r="E2" s="3"/>
      <c r="F2" s="3" t="s">
        <v>295</v>
      </c>
      <c r="G2" s="23">
        <v>1896353.23</v>
      </c>
      <c r="H2" s="23">
        <v>1812198.6</v>
      </c>
      <c r="I2" s="5">
        <f t="shared" ref="I2:I65" si="0">IF($G2=0,0,$H2/$G2)</f>
        <v>0.95562291419726697</v>
      </c>
    </row>
    <row r="3" spans="1:9" ht="27" customHeight="1" x14ac:dyDescent="0.25">
      <c r="A3" s="7"/>
      <c r="B3" s="7" t="s">
        <v>568</v>
      </c>
      <c r="C3" s="7"/>
      <c r="D3" s="7"/>
      <c r="E3" s="7"/>
      <c r="F3" s="7" t="s">
        <v>569</v>
      </c>
      <c r="G3" s="29">
        <v>15000</v>
      </c>
      <c r="H3" s="29">
        <v>12061.82</v>
      </c>
      <c r="I3" s="10">
        <f t="shared" si="0"/>
        <v>0.80412133333333335</v>
      </c>
    </row>
    <row r="4" spans="1:9" ht="27" customHeight="1" x14ac:dyDescent="0.25">
      <c r="A4" s="25"/>
      <c r="B4" s="25"/>
      <c r="C4" s="25" t="s">
        <v>570</v>
      </c>
      <c r="D4" s="25"/>
      <c r="E4" s="25"/>
      <c r="F4" s="25" t="s">
        <v>571</v>
      </c>
      <c r="G4" s="27">
        <v>15000</v>
      </c>
      <c r="H4" s="27">
        <v>12061.82</v>
      </c>
      <c r="I4" s="10">
        <f t="shared" si="0"/>
        <v>0.80412133333333335</v>
      </c>
    </row>
    <row r="5" spans="1:9" ht="39.950000000000003" customHeight="1" x14ac:dyDescent="0.25">
      <c r="A5" s="25" t="s">
        <v>113</v>
      </c>
      <c r="B5" s="25" t="s">
        <v>113</v>
      </c>
      <c r="C5" s="25" t="s">
        <v>113</v>
      </c>
      <c r="D5" s="25" t="s">
        <v>572</v>
      </c>
      <c r="E5" s="25" t="s">
        <v>303</v>
      </c>
      <c r="F5" s="25" t="s">
        <v>573</v>
      </c>
      <c r="G5" s="27">
        <v>15000</v>
      </c>
      <c r="H5" s="27">
        <v>12061.82</v>
      </c>
      <c r="I5" s="10">
        <f t="shared" si="0"/>
        <v>0.80412133333333335</v>
      </c>
    </row>
    <row r="6" spans="1:9" ht="14.25" customHeight="1" x14ac:dyDescent="0.25">
      <c r="A6" s="7"/>
      <c r="B6" s="7" t="s">
        <v>296</v>
      </c>
      <c r="C6" s="7"/>
      <c r="D6" s="7"/>
      <c r="E6" s="7"/>
      <c r="F6" s="7" t="s">
        <v>297</v>
      </c>
      <c r="G6" s="29">
        <v>35000</v>
      </c>
      <c r="H6" s="29">
        <v>0</v>
      </c>
      <c r="I6" s="10">
        <f t="shared" si="0"/>
        <v>0</v>
      </c>
    </row>
    <row r="7" spans="1:9" ht="27" customHeight="1" x14ac:dyDescent="0.25">
      <c r="A7" s="25"/>
      <c r="B7" s="25"/>
      <c r="C7" s="25" t="s">
        <v>570</v>
      </c>
      <c r="D7" s="25"/>
      <c r="E7" s="25"/>
      <c r="F7" s="25" t="s">
        <v>571</v>
      </c>
      <c r="G7" s="27">
        <v>35000</v>
      </c>
      <c r="H7" s="27">
        <v>0</v>
      </c>
      <c r="I7" s="10">
        <f t="shared" si="0"/>
        <v>0</v>
      </c>
    </row>
    <row r="8" spans="1:9" ht="14.25" customHeight="1" x14ac:dyDescent="0.25">
      <c r="A8" s="25" t="s">
        <v>113</v>
      </c>
      <c r="B8" s="25" t="s">
        <v>113</v>
      </c>
      <c r="C8" s="25" t="s">
        <v>113</v>
      </c>
      <c r="D8" s="25" t="s">
        <v>574</v>
      </c>
      <c r="E8" s="25" t="s">
        <v>303</v>
      </c>
      <c r="F8" s="25" t="s">
        <v>575</v>
      </c>
      <c r="G8" s="27">
        <v>35000</v>
      </c>
      <c r="H8" s="27">
        <v>0</v>
      </c>
      <c r="I8" s="10">
        <f t="shared" si="0"/>
        <v>0</v>
      </c>
    </row>
    <row r="9" spans="1:9" ht="27" customHeight="1" x14ac:dyDescent="0.25">
      <c r="A9" s="7"/>
      <c r="B9" s="7" t="s">
        <v>300</v>
      </c>
      <c r="C9" s="7"/>
      <c r="D9" s="7"/>
      <c r="E9" s="7"/>
      <c r="F9" s="7" t="s">
        <v>301</v>
      </c>
      <c r="G9" s="29">
        <v>1846353.23</v>
      </c>
      <c r="H9" s="29">
        <v>1800136.78</v>
      </c>
      <c r="I9" s="10">
        <f t="shared" si="0"/>
        <v>0.97496879294326577</v>
      </c>
    </row>
    <row r="10" spans="1:9" ht="27" customHeight="1" x14ac:dyDescent="0.25">
      <c r="A10" s="25"/>
      <c r="B10" s="25"/>
      <c r="C10" s="25" t="s">
        <v>570</v>
      </c>
      <c r="D10" s="25"/>
      <c r="E10" s="25"/>
      <c r="F10" s="25" t="s">
        <v>571</v>
      </c>
      <c r="G10" s="27">
        <v>1827793.13</v>
      </c>
      <c r="H10" s="27">
        <v>1781576.68</v>
      </c>
      <c r="I10" s="10">
        <f t="shared" si="0"/>
        <v>0.97471461663716841</v>
      </c>
    </row>
    <row r="11" spans="1:9" ht="27" customHeight="1" x14ac:dyDescent="0.25">
      <c r="A11" s="25" t="s">
        <v>113</v>
      </c>
      <c r="B11" s="25" t="s">
        <v>113</v>
      </c>
      <c r="C11" s="25" t="s">
        <v>113</v>
      </c>
      <c r="D11" s="25" t="s">
        <v>586</v>
      </c>
      <c r="E11" s="25" t="s">
        <v>303</v>
      </c>
      <c r="F11" s="25" t="s">
        <v>587</v>
      </c>
      <c r="G11" s="27">
        <v>162741.46</v>
      </c>
      <c r="H11" s="27">
        <v>155856.35999999999</v>
      </c>
      <c r="I11" s="10">
        <f t="shared" si="0"/>
        <v>0.95769301811597363</v>
      </c>
    </row>
    <row r="12" spans="1:9" ht="27" customHeight="1" x14ac:dyDescent="0.25">
      <c r="A12" s="25" t="s">
        <v>113</v>
      </c>
      <c r="B12" s="25" t="s">
        <v>113</v>
      </c>
      <c r="C12" s="25" t="s">
        <v>113</v>
      </c>
      <c r="D12" s="25" t="s">
        <v>588</v>
      </c>
      <c r="E12" s="25" t="s">
        <v>303</v>
      </c>
      <c r="F12" s="25" t="s">
        <v>589</v>
      </c>
      <c r="G12" s="27">
        <v>22694</v>
      </c>
      <c r="H12" s="27">
        <v>22693.5</v>
      </c>
      <c r="I12" s="10">
        <f t="shared" si="0"/>
        <v>0.99997796774477832</v>
      </c>
    </row>
    <row r="13" spans="1:9" ht="27" customHeight="1" x14ac:dyDescent="0.25">
      <c r="A13" s="25" t="s">
        <v>113</v>
      </c>
      <c r="B13" s="25" t="s">
        <v>113</v>
      </c>
      <c r="C13" s="25" t="s">
        <v>113</v>
      </c>
      <c r="D13" s="25" t="s">
        <v>574</v>
      </c>
      <c r="E13" s="25" t="s">
        <v>303</v>
      </c>
      <c r="F13" s="25" t="s">
        <v>575</v>
      </c>
      <c r="G13" s="27">
        <v>248186.34</v>
      </c>
      <c r="H13" s="27">
        <v>208855.49</v>
      </c>
      <c r="I13" s="10">
        <f t="shared" si="0"/>
        <v>0.84152693496346331</v>
      </c>
    </row>
    <row r="14" spans="1:9" ht="14.25" customHeight="1" x14ac:dyDescent="0.25">
      <c r="A14" s="25" t="s">
        <v>113</v>
      </c>
      <c r="B14" s="25" t="s">
        <v>113</v>
      </c>
      <c r="C14" s="25" t="s">
        <v>113</v>
      </c>
      <c r="D14" s="25" t="s">
        <v>590</v>
      </c>
      <c r="E14" s="25" t="s">
        <v>303</v>
      </c>
      <c r="F14" s="25" t="s">
        <v>591</v>
      </c>
      <c r="G14" s="27">
        <v>1394171.33</v>
      </c>
      <c r="H14" s="27">
        <v>1394171.33</v>
      </c>
      <c r="I14" s="10">
        <f t="shared" si="0"/>
        <v>1</v>
      </c>
    </row>
    <row r="15" spans="1:9" ht="14.25" customHeight="1" x14ac:dyDescent="0.25">
      <c r="A15" s="25"/>
      <c r="B15" s="25"/>
      <c r="C15" s="25" t="s">
        <v>592</v>
      </c>
      <c r="D15" s="25"/>
      <c r="E15" s="25"/>
      <c r="F15" s="25" t="s">
        <v>593</v>
      </c>
      <c r="G15" s="27">
        <v>18560.099999999999</v>
      </c>
      <c r="H15" s="27">
        <v>18560.099999999999</v>
      </c>
      <c r="I15" s="10">
        <f t="shared" si="0"/>
        <v>1</v>
      </c>
    </row>
    <row r="16" spans="1:9" ht="14.25" customHeight="1" x14ac:dyDescent="0.25">
      <c r="A16" s="25" t="s">
        <v>113</v>
      </c>
      <c r="B16" s="25" t="s">
        <v>113</v>
      </c>
      <c r="C16" s="25" t="s">
        <v>113</v>
      </c>
      <c r="D16" s="25" t="s">
        <v>594</v>
      </c>
      <c r="E16" s="25" t="s">
        <v>303</v>
      </c>
      <c r="F16" s="25" t="s">
        <v>595</v>
      </c>
      <c r="G16" s="27">
        <v>15593.52</v>
      </c>
      <c r="H16" s="27">
        <v>15593.52</v>
      </c>
      <c r="I16" s="10">
        <f t="shared" si="0"/>
        <v>1</v>
      </c>
    </row>
    <row r="17" spans="1:9" ht="14.25" customHeight="1" x14ac:dyDescent="0.25">
      <c r="A17" s="25" t="s">
        <v>113</v>
      </c>
      <c r="B17" s="25" t="s">
        <v>113</v>
      </c>
      <c r="C17" s="25" t="s">
        <v>113</v>
      </c>
      <c r="D17" s="25" t="s">
        <v>596</v>
      </c>
      <c r="E17" s="25" t="s">
        <v>303</v>
      </c>
      <c r="F17" s="25" t="s">
        <v>597</v>
      </c>
      <c r="G17" s="27">
        <v>2640</v>
      </c>
      <c r="H17" s="27">
        <v>2640</v>
      </c>
      <c r="I17" s="10">
        <f t="shared" si="0"/>
        <v>1</v>
      </c>
    </row>
    <row r="18" spans="1:9" ht="14.25" customHeight="1" x14ac:dyDescent="0.25">
      <c r="A18" s="25" t="s">
        <v>113</v>
      </c>
      <c r="B18" s="25" t="s">
        <v>113</v>
      </c>
      <c r="C18" s="25" t="s">
        <v>113</v>
      </c>
      <c r="D18" s="25" t="s">
        <v>598</v>
      </c>
      <c r="E18" s="25" t="s">
        <v>303</v>
      </c>
      <c r="F18" s="25" t="s">
        <v>599</v>
      </c>
      <c r="G18" s="27">
        <v>326.58</v>
      </c>
      <c r="H18" s="27">
        <v>326.58</v>
      </c>
      <c r="I18" s="10">
        <f t="shared" si="0"/>
        <v>1</v>
      </c>
    </row>
    <row r="19" spans="1:9" ht="27" customHeight="1" x14ac:dyDescent="0.25">
      <c r="A19" s="3" t="s">
        <v>317</v>
      </c>
      <c r="B19" s="3"/>
      <c r="C19" s="3"/>
      <c r="D19" s="3"/>
      <c r="E19" s="3"/>
      <c r="F19" s="3" t="s">
        <v>318</v>
      </c>
      <c r="G19" s="23">
        <v>893273</v>
      </c>
      <c r="H19" s="23">
        <v>644232.09</v>
      </c>
      <c r="I19" s="5">
        <f t="shared" si="0"/>
        <v>0.72120403280967849</v>
      </c>
    </row>
    <row r="20" spans="1:9" ht="27" customHeight="1" x14ac:dyDescent="0.25">
      <c r="A20" s="7"/>
      <c r="B20" s="7" t="s">
        <v>319</v>
      </c>
      <c r="C20" s="7"/>
      <c r="D20" s="7"/>
      <c r="E20" s="7"/>
      <c r="F20" s="7" t="s">
        <v>320</v>
      </c>
      <c r="G20" s="29">
        <v>893273</v>
      </c>
      <c r="H20" s="29">
        <v>644232.09</v>
      </c>
      <c r="I20" s="10">
        <f t="shared" si="0"/>
        <v>0.72120403280967849</v>
      </c>
    </row>
    <row r="21" spans="1:9" ht="27" customHeight="1" x14ac:dyDescent="0.25">
      <c r="A21" s="25"/>
      <c r="B21" s="25"/>
      <c r="C21" s="25" t="s">
        <v>570</v>
      </c>
      <c r="D21" s="25"/>
      <c r="E21" s="25"/>
      <c r="F21" s="25" t="s">
        <v>571</v>
      </c>
      <c r="G21" s="27">
        <v>893273</v>
      </c>
      <c r="H21" s="27">
        <v>644232.09</v>
      </c>
      <c r="I21" s="10">
        <f t="shared" si="0"/>
        <v>0.72120403280967849</v>
      </c>
    </row>
    <row r="22" spans="1:9" ht="27" customHeight="1" x14ac:dyDescent="0.25">
      <c r="A22" s="25" t="s">
        <v>113</v>
      </c>
      <c r="B22" s="25" t="s">
        <v>113</v>
      </c>
      <c r="C22" s="25" t="s">
        <v>113</v>
      </c>
      <c r="D22" s="25" t="s">
        <v>586</v>
      </c>
      <c r="E22" s="25" t="s">
        <v>303</v>
      </c>
      <c r="F22" s="25" t="s">
        <v>587</v>
      </c>
      <c r="G22" s="27">
        <v>174800</v>
      </c>
      <c r="H22" s="27">
        <v>123067.09</v>
      </c>
      <c r="I22" s="10">
        <f t="shared" si="0"/>
        <v>0.70404513729977114</v>
      </c>
    </row>
    <row r="23" spans="1:9" ht="27" customHeight="1" x14ac:dyDescent="0.25">
      <c r="A23" s="25" t="s">
        <v>113</v>
      </c>
      <c r="B23" s="25" t="s">
        <v>113</v>
      </c>
      <c r="C23" s="25" t="s">
        <v>113</v>
      </c>
      <c r="D23" s="25" t="s">
        <v>600</v>
      </c>
      <c r="E23" s="25" t="s">
        <v>303</v>
      </c>
      <c r="F23" s="25" t="s">
        <v>601</v>
      </c>
      <c r="G23" s="27">
        <v>553500</v>
      </c>
      <c r="H23" s="27">
        <v>386649.12</v>
      </c>
      <c r="I23" s="10">
        <f t="shared" si="0"/>
        <v>0.69855306233062331</v>
      </c>
    </row>
    <row r="24" spans="1:9" ht="14.25" customHeight="1" x14ac:dyDescent="0.25">
      <c r="A24" s="25" t="s">
        <v>113</v>
      </c>
      <c r="B24" s="25" t="s">
        <v>113</v>
      </c>
      <c r="C24" s="25" t="s">
        <v>113</v>
      </c>
      <c r="D24" s="25" t="s">
        <v>588</v>
      </c>
      <c r="E24" s="25" t="s">
        <v>303</v>
      </c>
      <c r="F24" s="25" t="s">
        <v>589</v>
      </c>
      <c r="G24" s="27">
        <v>10000</v>
      </c>
      <c r="H24" s="27">
        <v>0</v>
      </c>
      <c r="I24" s="10">
        <f t="shared" si="0"/>
        <v>0</v>
      </c>
    </row>
    <row r="25" spans="1:9" ht="14.25" customHeight="1" x14ac:dyDescent="0.25">
      <c r="A25" s="25" t="s">
        <v>113</v>
      </c>
      <c r="B25" s="25" t="s">
        <v>113</v>
      </c>
      <c r="C25" s="25" t="s">
        <v>113</v>
      </c>
      <c r="D25" s="25" t="s">
        <v>574</v>
      </c>
      <c r="E25" s="25" t="s">
        <v>303</v>
      </c>
      <c r="F25" s="25" t="s">
        <v>575</v>
      </c>
      <c r="G25" s="27">
        <v>16000</v>
      </c>
      <c r="H25" s="27">
        <v>15256.31</v>
      </c>
      <c r="I25" s="10">
        <f t="shared" si="0"/>
        <v>0.95351937499999995</v>
      </c>
    </row>
    <row r="26" spans="1:9" ht="14.25" customHeight="1" x14ac:dyDescent="0.25">
      <c r="A26" s="25" t="s">
        <v>113</v>
      </c>
      <c r="B26" s="25" t="s">
        <v>113</v>
      </c>
      <c r="C26" s="25" t="s">
        <v>113</v>
      </c>
      <c r="D26" s="25" t="s">
        <v>602</v>
      </c>
      <c r="E26" s="25" t="s">
        <v>303</v>
      </c>
      <c r="F26" s="25" t="s">
        <v>603</v>
      </c>
      <c r="G26" s="27">
        <v>2000</v>
      </c>
      <c r="H26" s="27">
        <v>1297</v>
      </c>
      <c r="I26" s="10">
        <f t="shared" si="0"/>
        <v>0.64849999999999997</v>
      </c>
    </row>
    <row r="27" spans="1:9" ht="14.25" customHeight="1" x14ac:dyDescent="0.25">
      <c r="A27" s="25" t="s">
        <v>113</v>
      </c>
      <c r="B27" s="25" t="s">
        <v>113</v>
      </c>
      <c r="C27" s="25" t="s">
        <v>113</v>
      </c>
      <c r="D27" s="25" t="s">
        <v>604</v>
      </c>
      <c r="E27" s="25" t="s">
        <v>303</v>
      </c>
      <c r="F27" s="25" t="s">
        <v>605</v>
      </c>
      <c r="G27" s="27">
        <v>25000</v>
      </c>
      <c r="H27" s="27">
        <v>12804.22</v>
      </c>
      <c r="I27" s="10">
        <f t="shared" si="0"/>
        <v>0.51216879999999998</v>
      </c>
    </row>
    <row r="28" spans="1:9" ht="14.25" customHeight="1" x14ac:dyDescent="0.25">
      <c r="A28" s="25" t="s">
        <v>113</v>
      </c>
      <c r="B28" s="25" t="s">
        <v>113</v>
      </c>
      <c r="C28" s="25" t="s">
        <v>113</v>
      </c>
      <c r="D28" s="25" t="s">
        <v>590</v>
      </c>
      <c r="E28" s="25" t="s">
        <v>303</v>
      </c>
      <c r="F28" s="25" t="s">
        <v>591</v>
      </c>
      <c r="G28" s="27">
        <v>60000</v>
      </c>
      <c r="H28" s="27">
        <v>53559</v>
      </c>
      <c r="I28" s="10">
        <f t="shared" si="0"/>
        <v>0.89265000000000005</v>
      </c>
    </row>
    <row r="29" spans="1:9" ht="27" customHeight="1" x14ac:dyDescent="0.25">
      <c r="A29" s="25" t="s">
        <v>113</v>
      </c>
      <c r="B29" s="25" t="s">
        <v>113</v>
      </c>
      <c r="C29" s="25" t="s">
        <v>113</v>
      </c>
      <c r="D29" s="25" t="s">
        <v>606</v>
      </c>
      <c r="E29" s="25" t="s">
        <v>303</v>
      </c>
      <c r="F29" s="25" t="s">
        <v>607</v>
      </c>
      <c r="G29" s="27">
        <v>51973</v>
      </c>
      <c r="H29" s="27">
        <v>51599.35</v>
      </c>
      <c r="I29" s="10">
        <f t="shared" si="0"/>
        <v>0.99281069016604773</v>
      </c>
    </row>
    <row r="30" spans="1:9" ht="27" customHeight="1" x14ac:dyDescent="0.25">
      <c r="A30" s="3" t="s">
        <v>325</v>
      </c>
      <c r="B30" s="3"/>
      <c r="C30" s="3"/>
      <c r="D30" s="3"/>
      <c r="E30" s="3"/>
      <c r="F30" s="3" t="s">
        <v>326</v>
      </c>
      <c r="G30" s="23">
        <v>4024428.46</v>
      </c>
      <c r="H30" s="23">
        <v>3799735.22</v>
      </c>
      <c r="I30" s="5">
        <f t="shared" si="0"/>
        <v>0.94416766449365586</v>
      </c>
    </row>
    <row r="31" spans="1:9" ht="14.25" customHeight="1" x14ac:dyDescent="0.25">
      <c r="A31" s="7"/>
      <c r="B31" s="7" t="s">
        <v>327</v>
      </c>
      <c r="C31" s="7"/>
      <c r="D31" s="7"/>
      <c r="E31" s="7"/>
      <c r="F31" s="7" t="s">
        <v>328</v>
      </c>
      <c r="G31" s="29">
        <v>9128.4599999999991</v>
      </c>
      <c r="H31" s="29">
        <v>9128.4599999999991</v>
      </c>
      <c r="I31" s="10">
        <f t="shared" si="0"/>
        <v>1</v>
      </c>
    </row>
    <row r="32" spans="1:9" ht="27" customHeight="1" x14ac:dyDescent="0.25">
      <c r="A32" s="25"/>
      <c r="B32" s="25"/>
      <c r="C32" s="25" t="s">
        <v>570</v>
      </c>
      <c r="D32" s="25"/>
      <c r="E32" s="25"/>
      <c r="F32" s="25" t="s">
        <v>571</v>
      </c>
      <c r="G32" s="27">
        <v>9128.4599999999991</v>
      </c>
      <c r="H32" s="27">
        <v>9128.4599999999991</v>
      </c>
      <c r="I32" s="10">
        <f t="shared" si="0"/>
        <v>1</v>
      </c>
    </row>
    <row r="33" spans="1:9" ht="14.25" customHeight="1" x14ac:dyDescent="0.25">
      <c r="A33" s="25" t="s">
        <v>113</v>
      </c>
      <c r="B33" s="25" t="s">
        <v>113</v>
      </c>
      <c r="C33" s="25" t="s">
        <v>113</v>
      </c>
      <c r="D33" s="25" t="s">
        <v>574</v>
      </c>
      <c r="E33" s="25" t="s">
        <v>303</v>
      </c>
      <c r="F33" s="25" t="s">
        <v>575</v>
      </c>
      <c r="G33" s="27">
        <v>9072</v>
      </c>
      <c r="H33" s="27">
        <v>9072</v>
      </c>
      <c r="I33" s="10">
        <f t="shared" si="0"/>
        <v>1</v>
      </c>
    </row>
    <row r="34" spans="1:9" ht="14.25" customHeight="1" x14ac:dyDescent="0.25">
      <c r="A34" s="25" t="s">
        <v>113</v>
      </c>
      <c r="B34" s="25" t="s">
        <v>113</v>
      </c>
      <c r="C34" s="25" t="s">
        <v>113</v>
      </c>
      <c r="D34" s="25" t="s">
        <v>608</v>
      </c>
      <c r="E34" s="25" t="s">
        <v>303</v>
      </c>
      <c r="F34" s="25" t="s">
        <v>609</v>
      </c>
      <c r="G34" s="27">
        <v>56.46</v>
      </c>
      <c r="H34" s="27">
        <v>56.46</v>
      </c>
      <c r="I34" s="10">
        <f t="shared" si="0"/>
        <v>1</v>
      </c>
    </row>
    <row r="35" spans="1:9" ht="27" customHeight="1" x14ac:dyDescent="0.25">
      <c r="A35" s="7"/>
      <c r="B35" s="7" t="s">
        <v>329</v>
      </c>
      <c r="C35" s="7"/>
      <c r="D35" s="7"/>
      <c r="E35" s="7"/>
      <c r="F35" s="7" t="s">
        <v>330</v>
      </c>
      <c r="G35" s="29">
        <v>2613200</v>
      </c>
      <c r="H35" s="29">
        <v>2528856.9300000002</v>
      </c>
      <c r="I35" s="10">
        <f t="shared" si="0"/>
        <v>0.96772421934792596</v>
      </c>
    </row>
    <row r="36" spans="1:9" ht="27" customHeight="1" x14ac:dyDescent="0.25">
      <c r="A36" s="25"/>
      <c r="B36" s="25"/>
      <c r="C36" s="25" t="s">
        <v>570</v>
      </c>
      <c r="D36" s="25"/>
      <c r="E36" s="25"/>
      <c r="F36" s="25" t="s">
        <v>571</v>
      </c>
      <c r="G36" s="27">
        <v>2613200</v>
      </c>
      <c r="H36" s="27">
        <v>2528856.9300000002</v>
      </c>
      <c r="I36" s="10">
        <f t="shared" si="0"/>
        <v>0.96772421934792596</v>
      </c>
    </row>
    <row r="37" spans="1:9" ht="27" customHeight="1" x14ac:dyDescent="0.25">
      <c r="A37" s="25" t="s">
        <v>113</v>
      </c>
      <c r="B37" s="25" t="s">
        <v>113</v>
      </c>
      <c r="C37" s="25" t="s">
        <v>113</v>
      </c>
      <c r="D37" s="25" t="s">
        <v>586</v>
      </c>
      <c r="E37" s="25" t="s">
        <v>303</v>
      </c>
      <c r="F37" s="25" t="s">
        <v>587</v>
      </c>
      <c r="G37" s="27">
        <v>212650</v>
      </c>
      <c r="H37" s="27">
        <v>202788.54</v>
      </c>
      <c r="I37" s="10">
        <f t="shared" si="0"/>
        <v>0.95362586409593231</v>
      </c>
    </row>
    <row r="38" spans="1:9" ht="27" customHeight="1" x14ac:dyDescent="0.25">
      <c r="A38" s="25" t="s">
        <v>113</v>
      </c>
      <c r="B38" s="25" t="s">
        <v>113</v>
      </c>
      <c r="C38" s="25" t="s">
        <v>113</v>
      </c>
      <c r="D38" s="25" t="s">
        <v>588</v>
      </c>
      <c r="E38" s="25" t="s">
        <v>303</v>
      </c>
      <c r="F38" s="25" t="s">
        <v>589</v>
      </c>
      <c r="G38" s="27">
        <v>2323050</v>
      </c>
      <c r="H38" s="27">
        <v>2308188.39</v>
      </c>
      <c r="I38" s="10">
        <f t="shared" si="0"/>
        <v>0.99360254406921944</v>
      </c>
    </row>
    <row r="39" spans="1:9" ht="27" customHeight="1" x14ac:dyDescent="0.25">
      <c r="A39" s="25" t="s">
        <v>113</v>
      </c>
      <c r="B39" s="25" t="s">
        <v>113</v>
      </c>
      <c r="C39" s="25" t="s">
        <v>113</v>
      </c>
      <c r="D39" s="25" t="s">
        <v>574</v>
      </c>
      <c r="E39" s="25" t="s">
        <v>303</v>
      </c>
      <c r="F39" s="25" t="s">
        <v>575</v>
      </c>
      <c r="G39" s="27">
        <v>77500</v>
      </c>
      <c r="H39" s="27">
        <v>17880</v>
      </c>
      <c r="I39" s="10">
        <f t="shared" si="0"/>
        <v>0.23070967741935483</v>
      </c>
    </row>
    <row r="40" spans="1:9" ht="27" customHeight="1" x14ac:dyDescent="0.25">
      <c r="A40" s="7"/>
      <c r="B40" s="7" t="s">
        <v>337</v>
      </c>
      <c r="C40" s="7"/>
      <c r="D40" s="7"/>
      <c r="E40" s="7"/>
      <c r="F40" s="7" t="s">
        <v>301</v>
      </c>
      <c r="G40" s="29">
        <v>1402100</v>
      </c>
      <c r="H40" s="29">
        <v>1261749.83</v>
      </c>
      <c r="I40" s="10">
        <f t="shared" si="0"/>
        <v>0.89990002852863571</v>
      </c>
    </row>
    <row r="41" spans="1:9" ht="27" customHeight="1" x14ac:dyDescent="0.25">
      <c r="A41" s="25"/>
      <c r="B41" s="25"/>
      <c r="C41" s="25" t="s">
        <v>570</v>
      </c>
      <c r="D41" s="25"/>
      <c r="E41" s="25"/>
      <c r="F41" s="25" t="s">
        <v>571</v>
      </c>
      <c r="G41" s="27">
        <v>489300</v>
      </c>
      <c r="H41" s="27">
        <v>418738.06</v>
      </c>
      <c r="I41" s="10">
        <f t="shared" si="0"/>
        <v>0.85579002656856729</v>
      </c>
    </row>
    <row r="42" spans="1:9" ht="27" customHeight="1" x14ac:dyDescent="0.25">
      <c r="A42" s="25" t="s">
        <v>113</v>
      </c>
      <c r="B42" s="25" t="s">
        <v>113</v>
      </c>
      <c r="C42" s="25" t="s">
        <v>113</v>
      </c>
      <c r="D42" s="25" t="s">
        <v>586</v>
      </c>
      <c r="E42" s="25" t="s">
        <v>303</v>
      </c>
      <c r="F42" s="25" t="s">
        <v>587</v>
      </c>
      <c r="G42" s="27">
        <v>310000</v>
      </c>
      <c r="H42" s="27">
        <v>303586.83</v>
      </c>
      <c r="I42" s="10">
        <f t="shared" si="0"/>
        <v>0.97931235483870971</v>
      </c>
    </row>
    <row r="43" spans="1:9" ht="27" customHeight="1" x14ac:dyDescent="0.25">
      <c r="A43" s="25" t="s">
        <v>113</v>
      </c>
      <c r="B43" s="25" t="s">
        <v>113</v>
      </c>
      <c r="C43" s="25" t="s">
        <v>113</v>
      </c>
      <c r="D43" s="25" t="s">
        <v>600</v>
      </c>
      <c r="E43" s="25" t="s">
        <v>303</v>
      </c>
      <c r="F43" s="25" t="s">
        <v>601</v>
      </c>
      <c r="G43" s="27">
        <v>48800</v>
      </c>
      <c r="H43" s="27">
        <v>15493.36</v>
      </c>
      <c r="I43" s="10">
        <f t="shared" si="0"/>
        <v>0.31748688524590163</v>
      </c>
    </row>
    <row r="44" spans="1:9" ht="14.25" customHeight="1" x14ac:dyDescent="0.25">
      <c r="A44" s="25" t="s">
        <v>113</v>
      </c>
      <c r="B44" s="25" t="s">
        <v>113</v>
      </c>
      <c r="C44" s="25" t="s">
        <v>113</v>
      </c>
      <c r="D44" s="25" t="s">
        <v>588</v>
      </c>
      <c r="E44" s="25" t="s">
        <v>303</v>
      </c>
      <c r="F44" s="25" t="s">
        <v>589</v>
      </c>
      <c r="G44" s="27">
        <v>2000</v>
      </c>
      <c r="H44" s="27">
        <v>0</v>
      </c>
      <c r="I44" s="10">
        <f t="shared" si="0"/>
        <v>0</v>
      </c>
    </row>
    <row r="45" spans="1:9" ht="14.25" customHeight="1" x14ac:dyDescent="0.25">
      <c r="A45" s="25" t="s">
        <v>113</v>
      </c>
      <c r="B45" s="25" t="s">
        <v>113</v>
      </c>
      <c r="C45" s="25" t="s">
        <v>113</v>
      </c>
      <c r="D45" s="25" t="s">
        <v>613</v>
      </c>
      <c r="E45" s="25" t="s">
        <v>303</v>
      </c>
      <c r="F45" s="25" t="s">
        <v>614</v>
      </c>
      <c r="G45" s="27">
        <v>500</v>
      </c>
      <c r="H45" s="27">
        <v>0</v>
      </c>
      <c r="I45" s="10">
        <f t="shared" si="0"/>
        <v>0</v>
      </c>
    </row>
    <row r="46" spans="1:9" ht="27" customHeight="1" x14ac:dyDescent="0.25">
      <c r="A46" s="25" t="s">
        <v>113</v>
      </c>
      <c r="B46" s="25" t="s">
        <v>113</v>
      </c>
      <c r="C46" s="25" t="s">
        <v>113</v>
      </c>
      <c r="D46" s="25" t="s">
        <v>574</v>
      </c>
      <c r="E46" s="25" t="s">
        <v>303</v>
      </c>
      <c r="F46" s="25" t="s">
        <v>575</v>
      </c>
      <c r="G46" s="27">
        <v>60000</v>
      </c>
      <c r="H46" s="27">
        <v>50575.7</v>
      </c>
      <c r="I46" s="10">
        <f t="shared" si="0"/>
        <v>0.84292833333333328</v>
      </c>
    </row>
    <row r="47" spans="1:9" ht="14.25" customHeight="1" x14ac:dyDescent="0.25">
      <c r="A47" s="25" t="s">
        <v>113</v>
      </c>
      <c r="B47" s="25" t="s">
        <v>113</v>
      </c>
      <c r="C47" s="25" t="s">
        <v>113</v>
      </c>
      <c r="D47" s="25" t="s">
        <v>602</v>
      </c>
      <c r="E47" s="25" t="s">
        <v>303</v>
      </c>
      <c r="F47" s="25" t="s">
        <v>603</v>
      </c>
      <c r="G47" s="27">
        <v>1000</v>
      </c>
      <c r="H47" s="27">
        <v>735.04</v>
      </c>
      <c r="I47" s="10">
        <f t="shared" si="0"/>
        <v>0.73503999999999992</v>
      </c>
    </row>
    <row r="48" spans="1:9" ht="27" customHeight="1" x14ac:dyDescent="0.25">
      <c r="A48" s="25" t="s">
        <v>113</v>
      </c>
      <c r="B48" s="25" t="s">
        <v>113</v>
      </c>
      <c r="C48" s="25" t="s">
        <v>113</v>
      </c>
      <c r="D48" s="25" t="s">
        <v>608</v>
      </c>
      <c r="E48" s="25" t="s">
        <v>303</v>
      </c>
      <c r="F48" s="25" t="s">
        <v>609</v>
      </c>
      <c r="G48" s="27">
        <v>8500</v>
      </c>
      <c r="H48" s="27">
        <v>7875.52</v>
      </c>
      <c r="I48" s="10">
        <f t="shared" si="0"/>
        <v>0.92653176470588239</v>
      </c>
    </row>
    <row r="49" spans="1:9" ht="27" customHeight="1" x14ac:dyDescent="0.25">
      <c r="A49" s="25" t="s">
        <v>113</v>
      </c>
      <c r="B49" s="25" t="s">
        <v>113</v>
      </c>
      <c r="C49" s="25" t="s">
        <v>113</v>
      </c>
      <c r="D49" s="25" t="s">
        <v>590</v>
      </c>
      <c r="E49" s="25" t="s">
        <v>303</v>
      </c>
      <c r="F49" s="25" t="s">
        <v>591</v>
      </c>
      <c r="G49" s="27">
        <v>15000</v>
      </c>
      <c r="H49" s="27">
        <v>11066.03</v>
      </c>
      <c r="I49" s="10">
        <f t="shared" si="0"/>
        <v>0.73773533333333341</v>
      </c>
    </row>
    <row r="50" spans="1:9" ht="27" customHeight="1" x14ac:dyDescent="0.25">
      <c r="A50" s="25" t="s">
        <v>113</v>
      </c>
      <c r="B50" s="25" t="s">
        <v>113</v>
      </c>
      <c r="C50" s="25" t="s">
        <v>113</v>
      </c>
      <c r="D50" s="25" t="s">
        <v>615</v>
      </c>
      <c r="E50" s="25" t="s">
        <v>303</v>
      </c>
      <c r="F50" s="25" t="s">
        <v>616</v>
      </c>
      <c r="G50" s="27">
        <v>25500</v>
      </c>
      <c r="H50" s="27">
        <v>24018.58</v>
      </c>
      <c r="I50" s="10">
        <f t="shared" si="0"/>
        <v>0.94190509803921574</v>
      </c>
    </row>
    <row r="51" spans="1:9" ht="27" customHeight="1" x14ac:dyDescent="0.25">
      <c r="A51" s="25" t="s">
        <v>113</v>
      </c>
      <c r="B51" s="25" t="s">
        <v>113</v>
      </c>
      <c r="C51" s="25" t="s">
        <v>113</v>
      </c>
      <c r="D51" s="25" t="s">
        <v>617</v>
      </c>
      <c r="E51" s="25" t="s">
        <v>303</v>
      </c>
      <c r="F51" s="25" t="s">
        <v>618</v>
      </c>
      <c r="G51" s="27">
        <v>7000</v>
      </c>
      <c r="H51" s="27">
        <v>5387</v>
      </c>
      <c r="I51" s="10">
        <f t="shared" si="0"/>
        <v>0.76957142857142857</v>
      </c>
    </row>
    <row r="52" spans="1:9" ht="14.25" customHeight="1" x14ac:dyDescent="0.25">
      <c r="A52" s="25" t="s">
        <v>113</v>
      </c>
      <c r="B52" s="25" t="s">
        <v>113</v>
      </c>
      <c r="C52" s="25" t="s">
        <v>113</v>
      </c>
      <c r="D52" s="25" t="s">
        <v>619</v>
      </c>
      <c r="E52" s="25" t="s">
        <v>303</v>
      </c>
      <c r="F52" s="25" t="s">
        <v>620</v>
      </c>
      <c r="G52" s="27">
        <v>10000</v>
      </c>
      <c r="H52" s="27">
        <v>0</v>
      </c>
      <c r="I52" s="10">
        <f t="shared" si="0"/>
        <v>0</v>
      </c>
    </row>
    <row r="53" spans="1:9" ht="14.25" customHeight="1" x14ac:dyDescent="0.25">
      <c r="A53" s="25" t="s">
        <v>113</v>
      </c>
      <c r="B53" s="25" t="s">
        <v>113</v>
      </c>
      <c r="C53" s="25" t="s">
        <v>113</v>
      </c>
      <c r="D53" s="25" t="s">
        <v>621</v>
      </c>
      <c r="E53" s="25" t="s">
        <v>303</v>
      </c>
      <c r="F53" s="25" t="s">
        <v>622</v>
      </c>
      <c r="G53" s="27">
        <v>1000</v>
      </c>
      <c r="H53" s="27">
        <v>0</v>
      </c>
      <c r="I53" s="10">
        <f t="shared" si="0"/>
        <v>0</v>
      </c>
    </row>
    <row r="54" spans="1:9" ht="14.25" customHeight="1" x14ac:dyDescent="0.25">
      <c r="A54" s="25"/>
      <c r="B54" s="25"/>
      <c r="C54" s="25" t="s">
        <v>623</v>
      </c>
      <c r="D54" s="25"/>
      <c r="E54" s="25"/>
      <c r="F54" s="25" t="s">
        <v>624</v>
      </c>
      <c r="G54" s="27">
        <v>12000</v>
      </c>
      <c r="H54" s="27">
        <v>9627.15</v>
      </c>
      <c r="I54" s="10">
        <f t="shared" si="0"/>
        <v>0.80226249999999999</v>
      </c>
    </row>
    <row r="55" spans="1:9" ht="14.25" customHeight="1" x14ac:dyDescent="0.25">
      <c r="A55" s="25" t="s">
        <v>113</v>
      </c>
      <c r="B55" s="25" t="s">
        <v>113</v>
      </c>
      <c r="C55" s="25" t="s">
        <v>113</v>
      </c>
      <c r="D55" s="25" t="s">
        <v>625</v>
      </c>
      <c r="E55" s="25" t="s">
        <v>303</v>
      </c>
      <c r="F55" s="25" t="s">
        <v>626</v>
      </c>
      <c r="G55" s="27">
        <v>12000</v>
      </c>
      <c r="H55" s="27">
        <v>9627.15</v>
      </c>
      <c r="I55" s="10">
        <f t="shared" si="0"/>
        <v>0.80226249999999999</v>
      </c>
    </row>
    <row r="56" spans="1:9" ht="27" customHeight="1" x14ac:dyDescent="0.25">
      <c r="A56" s="25"/>
      <c r="B56" s="25"/>
      <c r="C56" s="25" t="s">
        <v>592</v>
      </c>
      <c r="D56" s="25"/>
      <c r="E56" s="25"/>
      <c r="F56" s="25" t="s">
        <v>593</v>
      </c>
      <c r="G56" s="27">
        <v>900800</v>
      </c>
      <c r="H56" s="27">
        <v>833384.62</v>
      </c>
      <c r="I56" s="10">
        <f t="shared" si="0"/>
        <v>0.92516054618117227</v>
      </c>
    </row>
    <row r="57" spans="1:9" ht="27" customHeight="1" x14ac:dyDescent="0.25">
      <c r="A57" s="25" t="s">
        <v>113</v>
      </c>
      <c r="B57" s="25" t="s">
        <v>113</v>
      </c>
      <c r="C57" s="25" t="s">
        <v>113</v>
      </c>
      <c r="D57" s="25" t="s">
        <v>594</v>
      </c>
      <c r="E57" s="25" t="s">
        <v>303</v>
      </c>
      <c r="F57" s="25" t="s">
        <v>595</v>
      </c>
      <c r="G57" s="27">
        <v>705000</v>
      </c>
      <c r="H57" s="27">
        <v>662042.73</v>
      </c>
      <c r="I57" s="10">
        <f t="shared" si="0"/>
        <v>0.93906770212765955</v>
      </c>
    </row>
    <row r="58" spans="1:9" ht="14.25" customHeight="1" x14ac:dyDescent="0.25">
      <c r="A58" s="25" t="s">
        <v>113</v>
      </c>
      <c r="B58" s="25" t="s">
        <v>113</v>
      </c>
      <c r="C58" s="25" t="s">
        <v>113</v>
      </c>
      <c r="D58" s="25" t="s">
        <v>627</v>
      </c>
      <c r="E58" s="25" t="s">
        <v>303</v>
      </c>
      <c r="F58" s="25" t="s">
        <v>628</v>
      </c>
      <c r="G58" s="27">
        <v>42000</v>
      </c>
      <c r="H58" s="27">
        <v>41885.550000000003</v>
      </c>
      <c r="I58" s="10">
        <f t="shared" si="0"/>
        <v>0.99727500000000002</v>
      </c>
    </row>
    <row r="59" spans="1:9" ht="27" customHeight="1" x14ac:dyDescent="0.25">
      <c r="A59" s="25" t="s">
        <v>113</v>
      </c>
      <c r="B59" s="25" t="s">
        <v>113</v>
      </c>
      <c r="C59" s="25" t="s">
        <v>113</v>
      </c>
      <c r="D59" s="25" t="s">
        <v>596</v>
      </c>
      <c r="E59" s="25" t="s">
        <v>303</v>
      </c>
      <c r="F59" s="25" t="s">
        <v>597</v>
      </c>
      <c r="G59" s="27">
        <v>130000</v>
      </c>
      <c r="H59" s="27">
        <v>110815.79</v>
      </c>
      <c r="I59" s="10">
        <f t="shared" si="0"/>
        <v>0.85242915384615381</v>
      </c>
    </row>
    <row r="60" spans="1:9" ht="27" customHeight="1" x14ac:dyDescent="0.25">
      <c r="A60" s="25" t="s">
        <v>113</v>
      </c>
      <c r="B60" s="25" t="s">
        <v>113</v>
      </c>
      <c r="C60" s="25" t="s">
        <v>113</v>
      </c>
      <c r="D60" s="25" t="s">
        <v>598</v>
      </c>
      <c r="E60" s="25" t="s">
        <v>303</v>
      </c>
      <c r="F60" s="25" t="s">
        <v>599</v>
      </c>
      <c r="G60" s="27">
        <v>19000</v>
      </c>
      <c r="H60" s="27">
        <v>13912.93</v>
      </c>
      <c r="I60" s="10">
        <f t="shared" si="0"/>
        <v>0.73225947368421052</v>
      </c>
    </row>
    <row r="61" spans="1:9" ht="27" customHeight="1" x14ac:dyDescent="0.25">
      <c r="A61" s="25" t="s">
        <v>113</v>
      </c>
      <c r="B61" s="25" t="s">
        <v>113</v>
      </c>
      <c r="C61" s="25" t="s">
        <v>113</v>
      </c>
      <c r="D61" s="25" t="s">
        <v>629</v>
      </c>
      <c r="E61" s="25" t="s">
        <v>303</v>
      </c>
      <c r="F61" s="25" t="s">
        <v>630</v>
      </c>
      <c r="G61" s="27">
        <v>4800</v>
      </c>
      <c r="H61" s="27">
        <v>4727.62</v>
      </c>
      <c r="I61" s="10">
        <f t="shared" si="0"/>
        <v>0.98492083333333336</v>
      </c>
    </row>
    <row r="62" spans="1:9" ht="27" customHeight="1" x14ac:dyDescent="0.25">
      <c r="A62" s="3" t="s">
        <v>340</v>
      </c>
      <c r="B62" s="3"/>
      <c r="C62" s="3"/>
      <c r="D62" s="3"/>
      <c r="E62" s="3"/>
      <c r="F62" s="3" t="s">
        <v>341</v>
      </c>
      <c r="G62" s="23">
        <v>719327.19</v>
      </c>
      <c r="H62" s="23">
        <v>519443.3</v>
      </c>
      <c r="I62" s="5">
        <f t="shared" si="0"/>
        <v>0.72212382240131923</v>
      </c>
    </row>
    <row r="63" spans="1:9" ht="27" customHeight="1" x14ac:dyDescent="0.25">
      <c r="A63" s="7"/>
      <c r="B63" s="7" t="s">
        <v>342</v>
      </c>
      <c r="C63" s="7"/>
      <c r="D63" s="7"/>
      <c r="E63" s="7"/>
      <c r="F63" s="7" t="s">
        <v>343</v>
      </c>
      <c r="G63" s="29">
        <v>349027.19</v>
      </c>
      <c r="H63" s="29">
        <v>199240.4</v>
      </c>
      <c r="I63" s="10">
        <f t="shared" si="0"/>
        <v>0.57084492471775616</v>
      </c>
    </row>
    <row r="64" spans="1:9" ht="27" customHeight="1" x14ac:dyDescent="0.25">
      <c r="A64" s="25"/>
      <c r="B64" s="25"/>
      <c r="C64" s="25" t="s">
        <v>570</v>
      </c>
      <c r="D64" s="25"/>
      <c r="E64" s="25"/>
      <c r="F64" s="25" t="s">
        <v>571</v>
      </c>
      <c r="G64" s="27">
        <v>326796</v>
      </c>
      <c r="H64" s="27">
        <v>181478.39999999999</v>
      </c>
      <c r="I64" s="10">
        <f t="shared" si="0"/>
        <v>0.5553262585833364</v>
      </c>
    </row>
    <row r="65" spans="1:9" ht="27" customHeight="1" x14ac:dyDescent="0.25">
      <c r="A65" s="25" t="s">
        <v>113</v>
      </c>
      <c r="B65" s="25" t="s">
        <v>113</v>
      </c>
      <c r="C65" s="25" t="s">
        <v>113</v>
      </c>
      <c r="D65" s="25" t="s">
        <v>586</v>
      </c>
      <c r="E65" s="25" t="s">
        <v>303</v>
      </c>
      <c r="F65" s="25" t="s">
        <v>587</v>
      </c>
      <c r="G65" s="27">
        <v>95500</v>
      </c>
      <c r="H65" s="27">
        <v>78377.63</v>
      </c>
      <c r="I65" s="10">
        <f t="shared" si="0"/>
        <v>0.82070816753926712</v>
      </c>
    </row>
    <row r="66" spans="1:9" ht="27" customHeight="1" x14ac:dyDescent="0.25">
      <c r="A66" s="25" t="s">
        <v>113</v>
      </c>
      <c r="B66" s="25" t="s">
        <v>113</v>
      </c>
      <c r="C66" s="25" t="s">
        <v>113</v>
      </c>
      <c r="D66" s="25" t="s">
        <v>600</v>
      </c>
      <c r="E66" s="25" t="s">
        <v>303</v>
      </c>
      <c r="F66" s="25" t="s">
        <v>601</v>
      </c>
      <c r="G66" s="27">
        <v>4300</v>
      </c>
      <c r="H66" s="27">
        <v>3884.22</v>
      </c>
      <c r="I66" s="10">
        <f t="shared" ref="I66:I129" si="1">IF($G66=0,0,$H66/$G66)</f>
        <v>0.90330697674418603</v>
      </c>
    </row>
    <row r="67" spans="1:9" ht="14.25" customHeight="1" x14ac:dyDescent="0.25">
      <c r="A67" s="25" t="s">
        <v>113</v>
      </c>
      <c r="B67" s="25" t="s">
        <v>113</v>
      </c>
      <c r="C67" s="25" t="s">
        <v>113</v>
      </c>
      <c r="D67" s="25" t="s">
        <v>588</v>
      </c>
      <c r="E67" s="25" t="s">
        <v>303</v>
      </c>
      <c r="F67" s="25" t="s">
        <v>589</v>
      </c>
      <c r="G67" s="27">
        <v>24000</v>
      </c>
      <c r="H67" s="27">
        <v>0</v>
      </c>
      <c r="I67" s="10">
        <f t="shared" si="1"/>
        <v>0</v>
      </c>
    </row>
    <row r="68" spans="1:9" ht="27" customHeight="1" x14ac:dyDescent="0.25">
      <c r="A68" s="25" t="s">
        <v>113</v>
      </c>
      <c r="B68" s="25" t="s">
        <v>113</v>
      </c>
      <c r="C68" s="25" t="s">
        <v>113</v>
      </c>
      <c r="D68" s="25" t="s">
        <v>574</v>
      </c>
      <c r="E68" s="25" t="s">
        <v>303</v>
      </c>
      <c r="F68" s="25" t="s">
        <v>575</v>
      </c>
      <c r="G68" s="27">
        <v>202996</v>
      </c>
      <c r="H68" s="27">
        <v>99216.55</v>
      </c>
      <c r="I68" s="10">
        <f t="shared" si="1"/>
        <v>0.48876110859327276</v>
      </c>
    </row>
    <row r="69" spans="1:9" ht="27" customHeight="1" x14ac:dyDescent="0.25">
      <c r="A69" s="25"/>
      <c r="B69" s="25"/>
      <c r="C69" s="25" t="s">
        <v>592</v>
      </c>
      <c r="D69" s="25"/>
      <c r="E69" s="25"/>
      <c r="F69" s="25" t="s">
        <v>593</v>
      </c>
      <c r="G69" s="27">
        <v>22231.19</v>
      </c>
      <c r="H69" s="27">
        <v>17762</v>
      </c>
      <c r="I69" s="10">
        <f t="shared" si="1"/>
        <v>0.79896757663444917</v>
      </c>
    </row>
    <row r="70" spans="1:9" ht="27" customHeight="1" x14ac:dyDescent="0.25">
      <c r="A70" s="25" t="s">
        <v>113</v>
      </c>
      <c r="B70" s="25" t="s">
        <v>113</v>
      </c>
      <c r="C70" s="25" t="s">
        <v>113</v>
      </c>
      <c r="D70" s="25" t="s">
        <v>629</v>
      </c>
      <c r="E70" s="25" t="s">
        <v>303</v>
      </c>
      <c r="F70" s="25" t="s">
        <v>630</v>
      </c>
      <c r="G70" s="27">
        <v>22231.19</v>
      </c>
      <c r="H70" s="27">
        <v>17762</v>
      </c>
      <c r="I70" s="10">
        <f t="shared" si="1"/>
        <v>0.79896757663444917</v>
      </c>
    </row>
    <row r="71" spans="1:9" ht="27" customHeight="1" x14ac:dyDescent="0.25">
      <c r="A71" s="7"/>
      <c r="B71" s="7" t="s">
        <v>354</v>
      </c>
      <c r="C71" s="7"/>
      <c r="D71" s="7"/>
      <c r="E71" s="7"/>
      <c r="F71" s="7" t="s">
        <v>301</v>
      </c>
      <c r="G71" s="29">
        <v>370300</v>
      </c>
      <c r="H71" s="29">
        <v>320202.90000000002</v>
      </c>
      <c r="I71" s="10">
        <f t="shared" si="1"/>
        <v>0.86471212530380781</v>
      </c>
    </row>
    <row r="72" spans="1:9" ht="27" customHeight="1" x14ac:dyDescent="0.25">
      <c r="A72" s="25"/>
      <c r="B72" s="25"/>
      <c r="C72" s="25" t="s">
        <v>570</v>
      </c>
      <c r="D72" s="25"/>
      <c r="E72" s="25"/>
      <c r="F72" s="25" t="s">
        <v>571</v>
      </c>
      <c r="G72" s="27">
        <v>96300</v>
      </c>
      <c r="H72" s="27">
        <v>55663.43</v>
      </c>
      <c r="I72" s="10">
        <f t="shared" si="1"/>
        <v>0.57802107995846319</v>
      </c>
    </row>
    <row r="73" spans="1:9" ht="14.25" customHeight="1" x14ac:dyDescent="0.25">
      <c r="A73" s="25" t="s">
        <v>113</v>
      </c>
      <c r="B73" s="25" t="s">
        <v>113</v>
      </c>
      <c r="C73" s="25" t="s">
        <v>113</v>
      </c>
      <c r="D73" s="25" t="s">
        <v>586</v>
      </c>
      <c r="E73" s="25" t="s">
        <v>303</v>
      </c>
      <c r="F73" s="25" t="s">
        <v>587</v>
      </c>
      <c r="G73" s="27">
        <v>4000</v>
      </c>
      <c r="H73" s="27">
        <v>325.27</v>
      </c>
      <c r="I73" s="10">
        <f t="shared" si="1"/>
        <v>8.1317500000000001E-2</v>
      </c>
    </row>
    <row r="74" spans="1:9" ht="27" customHeight="1" x14ac:dyDescent="0.25">
      <c r="A74" s="25" t="s">
        <v>113</v>
      </c>
      <c r="B74" s="25" t="s">
        <v>113</v>
      </c>
      <c r="C74" s="25" t="s">
        <v>113</v>
      </c>
      <c r="D74" s="25" t="s">
        <v>600</v>
      </c>
      <c r="E74" s="25" t="s">
        <v>303</v>
      </c>
      <c r="F74" s="25" t="s">
        <v>601</v>
      </c>
      <c r="G74" s="27">
        <v>35000</v>
      </c>
      <c r="H74" s="27">
        <v>11793.66</v>
      </c>
      <c r="I74" s="10">
        <f t="shared" si="1"/>
        <v>0.33696171428571431</v>
      </c>
    </row>
    <row r="75" spans="1:9" ht="14.25" customHeight="1" x14ac:dyDescent="0.25">
      <c r="A75" s="25" t="s">
        <v>113</v>
      </c>
      <c r="B75" s="25" t="s">
        <v>113</v>
      </c>
      <c r="C75" s="25" t="s">
        <v>113</v>
      </c>
      <c r="D75" s="25" t="s">
        <v>588</v>
      </c>
      <c r="E75" s="25" t="s">
        <v>303</v>
      </c>
      <c r="F75" s="25" t="s">
        <v>589</v>
      </c>
      <c r="G75" s="27">
        <v>4000</v>
      </c>
      <c r="H75" s="27">
        <v>0</v>
      </c>
      <c r="I75" s="10">
        <f t="shared" si="1"/>
        <v>0</v>
      </c>
    </row>
    <row r="76" spans="1:9" ht="14.25" customHeight="1" x14ac:dyDescent="0.25">
      <c r="A76" s="25" t="s">
        <v>113</v>
      </c>
      <c r="B76" s="25" t="s">
        <v>113</v>
      </c>
      <c r="C76" s="25" t="s">
        <v>113</v>
      </c>
      <c r="D76" s="25" t="s">
        <v>613</v>
      </c>
      <c r="E76" s="25" t="s">
        <v>303</v>
      </c>
      <c r="F76" s="25" t="s">
        <v>614</v>
      </c>
      <c r="G76" s="27">
        <v>500</v>
      </c>
      <c r="H76" s="27">
        <v>0</v>
      </c>
      <c r="I76" s="10">
        <f t="shared" si="1"/>
        <v>0</v>
      </c>
    </row>
    <row r="77" spans="1:9" ht="14.25" customHeight="1" x14ac:dyDescent="0.25">
      <c r="A77" s="25" t="s">
        <v>113</v>
      </c>
      <c r="B77" s="25" t="s">
        <v>113</v>
      </c>
      <c r="C77" s="25" t="s">
        <v>113</v>
      </c>
      <c r="D77" s="25" t="s">
        <v>574</v>
      </c>
      <c r="E77" s="25" t="s">
        <v>303</v>
      </c>
      <c r="F77" s="25" t="s">
        <v>575</v>
      </c>
      <c r="G77" s="27">
        <v>35000</v>
      </c>
      <c r="H77" s="27">
        <v>29410.080000000002</v>
      </c>
      <c r="I77" s="10">
        <f t="shared" si="1"/>
        <v>0.84028800000000003</v>
      </c>
    </row>
    <row r="78" spans="1:9" ht="14.25" customHeight="1" x14ac:dyDescent="0.25">
      <c r="A78" s="25" t="s">
        <v>113</v>
      </c>
      <c r="B78" s="25" t="s">
        <v>113</v>
      </c>
      <c r="C78" s="25" t="s">
        <v>113</v>
      </c>
      <c r="D78" s="25" t="s">
        <v>590</v>
      </c>
      <c r="E78" s="25" t="s">
        <v>303</v>
      </c>
      <c r="F78" s="25" t="s">
        <v>591</v>
      </c>
      <c r="G78" s="27">
        <v>2500</v>
      </c>
      <c r="H78" s="27">
        <v>321</v>
      </c>
      <c r="I78" s="10">
        <f t="shared" si="1"/>
        <v>0.12839999999999999</v>
      </c>
    </row>
    <row r="79" spans="1:9" ht="27" customHeight="1" x14ac:dyDescent="0.25">
      <c r="A79" s="25" t="s">
        <v>113</v>
      </c>
      <c r="B79" s="25" t="s">
        <v>113</v>
      </c>
      <c r="C79" s="25" t="s">
        <v>113</v>
      </c>
      <c r="D79" s="25" t="s">
        <v>615</v>
      </c>
      <c r="E79" s="25" t="s">
        <v>303</v>
      </c>
      <c r="F79" s="25" t="s">
        <v>616</v>
      </c>
      <c r="G79" s="27">
        <v>7300</v>
      </c>
      <c r="H79" s="27">
        <v>7251.42</v>
      </c>
      <c r="I79" s="10">
        <f t="shared" si="1"/>
        <v>0.99334520547945204</v>
      </c>
    </row>
    <row r="80" spans="1:9" ht="27" customHeight="1" x14ac:dyDescent="0.25">
      <c r="A80" s="25" t="s">
        <v>113</v>
      </c>
      <c r="B80" s="25" t="s">
        <v>113</v>
      </c>
      <c r="C80" s="25" t="s">
        <v>113</v>
      </c>
      <c r="D80" s="25" t="s">
        <v>631</v>
      </c>
      <c r="E80" s="25" t="s">
        <v>303</v>
      </c>
      <c r="F80" s="25" t="s">
        <v>632</v>
      </c>
      <c r="G80" s="27">
        <v>7500</v>
      </c>
      <c r="H80" s="27">
        <v>6562</v>
      </c>
      <c r="I80" s="10">
        <f t="shared" si="1"/>
        <v>0.87493333333333334</v>
      </c>
    </row>
    <row r="81" spans="1:9" ht="14.25" customHeight="1" x14ac:dyDescent="0.25">
      <c r="A81" s="25" t="s">
        <v>113</v>
      </c>
      <c r="B81" s="25" t="s">
        <v>113</v>
      </c>
      <c r="C81" s="25" t="s">
        <v>113</v>
      </c>
      <c r="D81" s="25" t="s">
        <v>621</v>
      </c>
      <c r="E81" s="25" t="s">
        <v>303</v>
      </c>
      <c r="F81" s="25" t="s">
        <v>622</v>
      </c>
      <c r="G81" s="27">
        <v>500</v>
      </c>
      <c r="H81" s="27">
        <v>0</v>
      </c>
      <c r="I81" s="10">
        <f t="shared" si="1"/>
        <v>0</v>
      </c>
    </row>
    <row r="82" spans="1:9" ht="27" customHeight="1" x14ac:dyDescent="0.25">
      <c r="A82" s="25"/>
      <c r="B82" s="25"/>
      <c r="C82" s="25" t="s">
        <v>623</v>
      </c>
      <c r="D82" s="25"/>
      <c r="E82" s="25"/>
      <c r="F82" s="25" t="s">
        <v>624</v>
      </c>
      <c r="G82" s="27">
        <v>6000</v>
      </c>
      <c r="H82" s="27">
        <v>3278.12</v>
      </c>
      <c r="I82" s="10">
        <f t="shared" si="1"/>
        <v>0.54635333333333336</v>
      </c>
    </row>
    <row r="83" spans="1:9" ht="27" customHeight="1" x14ac:dyDescent="0.25">
      <c r="A83" s="25" t="s">
        <v>113</v>
      </c>
      <c r="B83" s="25" t="s">
        <v>113</v>
      </c>
      <c r="C83" s="25" t="s">
        <v>113</v>
      </c>
      <c r="D83" s="25" t="s">
        <v>625</v>
      </c>
      <c r="E83" s="25" t="s">
        <v>303</v>
      </c>
      <c r="F83" s="25" t="s">
        <v>626</v>
      </c>
      <c r="G83" s="27">
        <v>6000</v>
      </c>
      <c r="H83" s="27">
        <v>3278.12</v>
      </c>
      <c r="I83" s="10">
        <f t="shared" si="1"/>
        <v>0.54635333333333336</v>
      </c>
    </row>
    <row r="84" spans="1:9" ht="27" customHeight="1" x14ac:dyDescent="0.25">
      <c r="A84" s="25"/>
      <c r="B84" s="25"/>
      <c r="C84" s="25" t="s">
        <v>592</v>
      </c>
      <c r="D84" s="25"/>
      <c r="E84" s="25"/>
      <c r="F84" s="25" t="s">
        <v>593</v>
      </c>
      <c r="G84" s="27">
        <v>268000</v>
      </c>
      <c r="H84" s="27">
        <v>261261.35</v>
      </c>
      <c r="I84" s="10">
        <f t="shared" si="1"/>
        <v>0.97485578358208957</v>
      </c>
    </row>
    <row r="85" spans="1:9" ht="27" customHeight="1" x14ac:dyDescent="0.25">
      <c r="A85" s="25" t="s">
        <v>113</v>
      </c>
      <c r="B85" s="25" t="s">
        <v>113</v>
      </c>
      <c r="C85" s="25" t="s">
        <v>113</v>
      </c>
      <c r="D85" s="25" t="s">
        <v>594</v>
      </c>
      <c r="E85" s="25" t="s">
        <v>303</v>
      </c>
      <c r="F85" s="25" t="s">
        <v>595</v>
      </c>
      <c r="G85" s="27">
        <v>207500</v>
      </c>
      <c r="H85" s="27">
        <v>206996.92</v>
      </c>
      <c r="I85" s="10">
        <f t="shared" si="1"/>
        <v>0.99757551807228917</v>
      </c>
    </row>
    <row r="86" spans="1:9" ht="27" customHeight="1" x14ac:dyDescent="0.25">
      <c r="A86" s="25" t="s">
        <v>113</v>
      </c>
      <c r="B86" s="25" t="s">
        <v>113</v>
      </c>
      <c r="C86" s="25" t="s">
        <v>113</v>
      </c>
      <c r="D86" s="25" t="s">
        <v>627</v>
      </c>
      <c r="E86" s="25" t="s">
        <v>303</v>
      </c>
      <c r="F86" s="25" t="s">
        <v>628</v>
      </c>
      <c r="G86" s="27">
        <v>14500</v>
      </c>
      <c r="H86" s="27">
        <v>14128.79</v>
      </c>
      <c r="I86" s="10">
        <f t="shared" si="1"/>
        <v>0.97439931034482763</v>
      </c>
    </row>
    <row r="87" spans="1:9" ht="27" customHeight="1" x14ac:dyDescent="0.25">
      <c r="A87" s="25" t="s">
        <v>113</v>
      </c>
      <c r="B87" s="25" t="s">
        <v>113</v>
      </c>
      <c r="C87" s="25" t="s">
        <v>113</v>
      </c>
      <c r="D87" s="25" t="s">
        <v>596</v>
      </c>
      <c r="E87" s="25" t="s">
        <v>303</v>
      </c>
      <c r="F87" s="25" t="s">
        <v>597</v>
      </c>
      <c r="G87" s="27">
        <v>40500</v>
      </c>
      <c r="H87" s="27">
        <v>38287.5</v>
      </c>
      <c r="I87" s="10">
        <f t="shared" si="1"/>
        <v>0.94537037037037042</v>
      </c>
    </row>
    <row r="88" spans="1:9" ht="27" customHeight="1" x14ac:dyDescent="0.25">
      <c r="A88" s="25" t="s">
        <v>113</v>
      </c>
      <c r="B88" s="25" t="s">
        <v>113</v>
      </c>
      <c r="C88" s="25" t="s">
        <v>113</v>
      </c>
      <c r="D88" s="25" t="s">
        <v>598</v>
      </c>
      <c r="E88" s="25" t="s">
        <v>303</v>
      </c>
      <c r="F88" s="25" t="s">
        <v>599</v>
      </c>
      <c r="G88" s="27">
        <v>5500</v>
      </c>
      <c r="H88" s="27">
        <v>1848.14</v>
      </c>
      <c r="I88" s="10">
        <f t="shared" si="1"/>
        <v>0.33602545454545457</v>
      </c>
    </row>
    <row r="89" spans="1:9" ht="27" customHeight="1" x14ac:dyDescent="0.25">
      <c r="A89" s="3" t="s">
        <v>633</v>
      </c>
      <c r="B89" s="3"/>
      <c r="C89" s="3"/>
      <c r="D89" s="3"/>
      <c r="E89" s="3"/>
      <c r="F89" s="3" t="s">
        <v>634</v>
      </c>
      <c r="G89" s="23">
        <v>71500</v>
      </c>
      <c r="H89" s="23">
        <v>57164.78</v>
      </c>
      <c r="I89" s="5">
        <f t="shared" si="1"/>
        <v>0.79950741258741254</v>
      </c>
    </row>
    <row r="90" spans="1:9" ht="27" customHeight="1" x14ac:dyDescent="0.25">
      <c r="A90" s="7"/>
      <c r="B90" s="7" t="s">
        <v>635</v>
      </c>
      <c r="C90" s="7"/>
      <c r="D90" s="7"/>
      <c r="E90" s="7"/>
      <c r="F90" s="7" t="s">
        <v>636</v>
      </c>
      <c r="G90" s="29">
        <v>70000</v>
      </c>
      <c r="H90" s="29">
        <v>55824.78</v>
      </c>
      <c r="I90" s="10">
        <f t="shared" si="1"/>
        <v>0.79749685714285712</v>
      </c>
    </row>
    <row r="91" spans="1:9" ht="27" customHeight="1" x14ac:dyDescent="0.25">
      <c r="A91" s="25"/>
      <c r="B91" s="25"/>
      <c r="C91" s="25" t="s">
        <v>570</v>
      </c>
      <c r="D91" s="25"/>
      <c r="E91" s="25"/>
      <c r="F91" s="25" t="s">
        <v>571</v>
      </c>
      <c r="G91" s="27">
        <v>70000</v>
      </c>
      <c r="H91" s="27">
        <v>55824.78</v>
      </c>
      <c r="I91" s="10">
        <f t="shared" si="1"/>
        <v>0.79749685714285712</v>
      </c>
    </row>
    <row r="92" spans="1:9" ht="27" customHeight="1" x14ac:dyDescent="0.25">
      <c r="A92" s="25" t="s">
        <v>113</v>
      </c>
      <c r="B92" s="25" t="s">
        <v>113</v>
      </c>
      <c r="C92" s="25" t="s">
        <v>113</v>
      </c>
      <c r="D92" s="25" t="s">
        <v>574</v>
      </c>
      <c r="E92" s="25" t="s">
        <v>303</v>
      </c>
      <c r="F92" s="25" t="s">
        <v>575</v>
      </c>
      <c r="G92" s="27">
        <v>70000</v>
      </c>
      <c r="H92" s="27">
        <v>55824.78</v>
      </c>
      <c r="I92" s="10">
        <f t="shared" si="1"/>
        <v>0.79749685714285712</v>
      </c>
    </row>
    <row r="93" spans="1:9" ht="27" customHeight="1" x14ac:dyDescent="0.25">
      <c r="A93" s="7"/>
      <c r="B93" s="7" t="s">
        <v>637</v>
      </c>
      <c r="C93" s="7"/>
      <c r="D93" s="7"/>
      <c r="E93" s="7"/>
      <c r="F93" s="7" t="s">
        <v>638</v>
      </c>
      <c r="G93" s="29">
        <v>1500</v>
      </c>
      <c r="H93" s="29">
        <v>1340</v>
      </c>
      <c r="I93" s="10">
        <f t="shared" si="1"/>
        <v>0.89333333333333331</v>
      </c>
    </row>
    <row r="94" spans="1:9" ht="27" customHeight="1" x14ac:dyDescent="0.25">
      <c r="A94" s="25"/>
      <c r="B94" s="25"/>
      <c r="C94" s="25" t="s">
        <v>570</v>
      </c>
      <c r="D94" s="25"/>
      <c r="E94" s="25"/>
      <c r="F94" s="25" t="s">
        <v>571</v>
      </c>
      <c r="G94" s="27">
        <v>1500</v>
      </c>
      <c r="H94" s="27">
        <v>1340</v>
      </c>
      <c r="I94" s="10">
        <f t="shared" si="1"/>
        <v>0.89333333333333331</v>
      </c>
    </row>
    <row r="95" spans="1:9" ht="27" customHeight="1" x14ac:dyDescent="0.25">
      <c r="A95" s="25" t="s">
        <v>113</v>
      </c>
      <c r="B95" s="25" t="s">
        <v>113</v>
      </c>
      <c r="C95" s="25" t="s">
        <v>113</v>
      </c>
      <c r="D95" s="25" t="s">
        <v>586</v>
      </c>
      <c r="E95" s="25" t="s">
        <v>303</v>
      </c>
      <c r="F95" s="25" t="s">
        <v>587</v>
      </c>
      <c r="G95" s="27">
        <v>1500</v>
      </c>
      <c r="H95" s="27">
        <v>1340</v>
      </c>
      <c r="I95" s="10">
        <f t="shared" si="1"/>
        <v>0.89333333333333331</v>
      </c>
    </row>
    <row r="96" spans="1:9" ht="27" customHeight="1" x14ac:dyDescent="0.25">
      <c r="A96" s="3" t="s">
        <v>355</v>
      </c>
      <c r="B96" s="3"/>
      <c r="C96" s="3"/>
      <c r="D96" s="3"/>
      <c r="E96" s="3"/>
      <c r="F96" s="3" t="s">
        <v>356</v>
      </c>
      <c r="G96" s="23">
        <v>5495544.2000000002</v>
      </c>
      <c r="H96" s="23">
        <v>4867582.67</v>
      </c>
      <c r="I96" s="5">
        <f t="shared" si="1"/>
        <v>0.88573260315147673</v>
      </c>
    </row>
    <row r="97" spans="1:9" ht="27" customHeight="1" x14ac:dyDescent="0.25">
      <c r="A97" s="7"/>
      <c r="B97" s="7" t="s">
        <v>357</v>
      </c>
      <c r="C97" s="7"/>
      <c r="D97" s="7"/>
      <c r="E97" s="7"/>
      <c r="F97" s="7" t="s">
        <v>358</v>
      </c>
      <c r="G97" s="29">
        <v>193069</v>
      </c>
      <c r="H97" s="29">
        <v>186816.39</v>
      </c>
      <c r="I97" s="10">
        <f t="shared" si="1"/>
        <v>0.96761463518224067</v>
      </c>
    </row>
    <row r="98" spans="1:9" ht="27" customHeight="1" x14ac:dyDescent="0.25">
      <c r="A98" s="25"/>
      <c r="B98" s="25"/>
      <c r="C98" s="25" t="s">
        <v>570</v>
      </c>
      <c r="D98" s="25"/>
      <c r="E98" s="25"/>
      <c r="F98" s="25" t="s">
        <v>571</v>
      </c>
      <c r="G98" s="27">
        <v>24611.45</v>
      </c>
      <c r="H98" s="27">
        <v>24611.45</v>
      </c>
      <c r="I98" s="10">
        <f t="shared" si="1"/>
        <v>1</v>
      </c>
    </row>
    <row r="99" spans="1:9" ht="14.25" customHeight="1" x14ac:dyDescent="0.25">
      <c r="A99" s="25" t="s">
        <v>113</v>
      </c>
      <c r="B99" s="25" t="s">
        <v>113</v>
      </c>
      <c r="C99" s="25" t="s">
        <v>113</v>
      </c>
      <c r="D99" s="25" t="s">
        <v>586</v>
      </c>
      <c r="E99" s="25" t="s">
        <v>303</v>
      </c>
      <c r="F99" s="25" t="s">
        <v>587</v>
      </c>
      <c r="G99" s="27">
        <v>22910</v>
      </c>
      <c r="H99" s="27">
        <v>22910</v>
      </c>
      <c r="I99" s="10">
        <f t="shared" si="1"/>
        <v>1</v>
      </c>
    </row>
    <row r="100" spans="1:9" ht="14.25" customHeight="1" x14ac:dyDescent="0.25">
      <c r="A100" s="25" t="s">
        <v>113</v>
      </c>
      <c r="B100" s="25" t="s">
        <v>113</v>
      </c>
      <c r="C100" s="25" t="s">
        <v>113</v>
      </c>
      <c r="D100" s="25" t="s">
        <v>574</v>
      </c>
      <c r="E100" s="25" t="s">
        <v>303</v>
      </c>
      <c r="F100" s="25" t="s">
        <v>575</v>
      </c>
      <c r="G100" s="27">
        <v>18</v>
      </c>
      <c r="H100" s="27">
        <v>18</v>
      </c>
      <c r="I100" s="10">
        <f t="shared" si="1"/>
        <v>1</v>
      </c>
    </row>
    <row r="101" spans="1:9" ht="14.25" customHeight="1" x14ac:dyDescent="0.25">
      <c r="A101" s="25" t="s">
        <v>113</v>
      </c>
      <c r="B101" s="25" t="s">
        <v>113</v>
      </c>
      <c r="C101" s="25" t="s">
        <v>113</v>
      </c>
      <c r="D101" s="25" t="s">
        <v>608</v>
      </c>
      <c r="E101" s="25" t="s">
        <v>303</v>
      </c>
      <c r="F101" s="25" t="s">
        <v>609</v>
      </c>
      <c r="G101" s="27">
        <v>336.45</v>
      </c>
      <c r="H101" s="27">
        <v>336.45</v>
      </c>
      <c r="I101" s="10">
        <f t="shared" si="1"/>
        <v>1</v>
      </c>
    </row>
    <row r="102" spans="1:9" ht="14.25" customHeight="1" x14ac:dyDescent="0.25">
      <c r="A102" s="25" t="s">
        <v>113</v>
      </c>
      <c r="B102" s="25" t="s">
        <v>113</v>
      </c>
      <c r="C102" s="25" t="s">
        <v>113</v>
      </c>
      <c r="D102" s="25" t="s">
        <v>621</v>
      </c>
      <c r="E102" s="25" t="s">
        <v>303</v>
      </c>
      <c r="F102" s="25" t="s">
        <v>622</v>
      </c>
      <c r="G102" s="27">
        <v>1347</v>
      </c>
      <c r="H102" s="27">
        <v>1347</v>
      </c>
      <c r="I102" s="10">
        <f t="shared" si="1"/>
        <v>1</v>
      </c>
    </row>
    <row r="103" spans="1:9" ht="27" customHeight="1" x14ac:dyDescent="0.25">
      <c r="A103" s="25"/>
      <c r="B103" s="25"/>
      <c r="C103" s="25" t="s">
        <v>592</v>
      </c>
      <c r="D103" s="25"/>
      <c r="E103" s="25"/>
      <c r="F103" s="25" t="s">
        <v>593</v>
      </c>
      <c r="G103" s="27">
        <v>168457.55</v>
      </c>
      <c r="H103" s="27">
        <v>162204.94</v>
      </c>
      <c r="I103" s="10">
        <f t="shared" si="1"/>
        <v>0.96288317145773528</v>
      </c>
    </row>
    <row r="104" spans="1:9" ht="27" customHeight="1" x14ac:dyDescent="0.25">
      <c r="A104" s="25" t="s">
        <v>113</v>
      </c>
      <c r="B104" s="25" t="s">
        <v>113</v>
      </c>
      <c r="C104" s="25" t="s">
        <v>113</v>
      </c>
      <c r="D104" s="25" t="s">
        <v>594</v>
      </c>
      <c r="E104" s="25" t="s">
        <v>303</v>
      </c>
      <c r="F104" s="25" t="s">
        <v>595</v>
      </c>
      <c r="G104" s="27">
        <v>142766.07999999999</v>
      </c>
      <c r="H104" s="27">
        <v>136513.47</v>
      </c>
      <c r="I104" s="10">
        <f t="shared" si="1"/>
        <v>0.95620381255827724</v>
      </c>
    </row>
    <row r="105" spans="1:9" ht="14.25" customHeight="1" x14ac:dyDescent="0.25">
      <c r="A105" s="25" t="s">
        <v>113</v>
      </c>
      <c r="B105" s="25" t="s">
        <v>113</v>
      </c>
      <c r="C105" s="25" t="s">
        <v>113</v>
      </c>
      <c r="D105" s="25" t="s">
        <v>596</v>
      </c>
      <c r="E105" s="25" t="s">
        <v>303</v>
      </c>
      <c r="F105" s="25" t="s">
        <v>597</v>
      </c>
      <c r="G105" s="27">
        <v>22445.06</v>
      </c>
      <c r="H105" s="27">
        <v>22445.06</v>
      </c>
      <c r="I105" s="10">
        <f t="shared" si="1"/>
        <v>1</v>
      </c>
    </row>
    <row r="106" spans="1:9" ht="14.25" customHeight="1" x14ac:dyDescent="0.25">
      <c r="A106" s="25" t="s">
        <v>113</v>
      </c>
      <c r="B106" s="25" t="s">
        <v>113</v>
      </c>
      <c r="C106" s="25" t="s">
        <v>113</v>
      </c>
      <c r="D106" s="25" t="s">
        <v>598</v>
      </c>
      <c r="E106" s="25" t="s">
        <v>303</v>
      </c>
      <c r="F106" s="25" t="s">
        <v>599</v>
      </c>
      <c r="G106" s="27">
        <v>3246.41</v>
      </c>
      <c r="H106" s="27">
        <v>3246.41</v>
      </c>
      <c r="I106" s="10">
        <f t="shared" si="1"/>
        <v>1</v>
      </c>
    </row>
    <row r="107" spans="1:9" ht="14.25" customHeight="1" x14ac:dyDescent="0.25">
      <c r="A107" s="7"/>
      <c r="B107" s="7" t="s">
        <v>639</v>
      </c>
      <c r="C107" s="7"/>
      <c r="D107" s="7"/>
      <c r="E107" s="7"/>
      <c r="F107" s="7" t="s">
        <v>640</v>
      </c>
      <c r="G107" s="29">
        <v>250000</v>
      </c>
      <c r="H107" s="29">
        <v>214779.77</v>
      </c>
      <c r="I107" s="10">
        <f t="shared" si="1"/>
        <v>0.85911907999999992</v>
      </c>
    </row>
    <row r="108" spans="1:9" ht="27" customHeight="1" x14ac:dyDescent="0.25">
      <c r="A108" s="25"/>
      <c r="B108" s="25"/>
      <c r="C108" s="25" t="s">
        <v>570</v>
      </c>
      <c r="D108" s="25"/>
      <c r="E108" s="25"/>
      <c r="F108" s="25" t="s">
        <v>571</v>
      </c>
      <c r="G108" s="27">
        <v>40000</v>
      </c>
      <c r="H108" s="27">
        <v>31463.77</v>
      </c>
      <c r="I108" s="10">
        <f t="shared" si="1"/>
        <v>0.78659425000000005</v>
      </c>
    </row>
    <row r="109" spans="1:9" ht="27" customHeight="1" x14ac:dyDescent="0.25">
      <c r="A109" s="25" t="s">
        <v>113</v>
      </c>
      <c r="B109" s="25" t="s">
        <v>113</v>
      </c>
      <c r="C109" s="25" t="s">
        <v>113</v>
      </c>
      <c r="D109" s="25" t="s">
        <v>586</v>
      </c>
      <c r="E109" s="25" t="s">
        <v>303</v>
      </c>
      <c r="F109" s="25" t="s">
        <v>587</v>
      </c>
      <c r="G109" s="27">
        <v>24000</v>
      </c>
      <c r="H109" s="27">
        <v>19026.169999999998</v>
      </c>
      <c r="I109" s="10">
        <f t="shared" si="1"/>
        <v>0.79275708333333328</v>
      </c>
    </row>
    <row r="110" spans="1:9" ht="27" customHeight="1" x14ac:dyDescent="0.25">
      <c r="A110" s="25" t="s">
        <v>113</v>
      </c>
      <c r="B110" s="25" t="s">
        <v>113</v>
      </c>
      <c r="C110" s="25" t="s">
        <v>113</v>
      </c>
      <c r="D110" s="25" t="s">
        <v>574</v>
      </c>
      <c r="E110" s="25" t="s">
        <v>303</v>
      </c>
      <c r="F110" s="25" t="s">
        <v>575</v>
      </c>
      <c r="G110" s="27">
        <v>15000</v>
      </c>
      <c r="H110" s="27">
        <v>12437.6</v>
      </c>
      <c r="I110" s="10">
        <f t="shared" si="1"/>
        <v>0.82917333333333332</v>
      </c>
    </row>
    <row r="111" spans="1:9" ht="14.25" customHeight="1" x14ac:dyDescent="0.25">
      <c r="A111" s="25" t="s">
        <v>113</v>
      </c>
      <c r="B111" s="25" t="s">
        <v>113</v>
      </c>
      <c r="C111" s="25" t="s">
        <v>113</v>
      </c>
      <c r="D111" s="25" t="s">
        <v>608</v>
      </c>
      <c r="E111" s="25" t="s">
        <v>303</v>
      </c>
      <c r="F111" s="25" t="s">
        <v>609</v>
      </c>
      <c r="G111" s="27">
        <v>500</v>
      </c>
      <c r="H111" s="27">
        <v>0</v>
      </c>
      <c r="I111" s="10">
        <f t="shared" si="1"/>
        <v>0</v>
      </c>
    </row>
    <row r="112" spans="1:9" ht="14.25" customHeight="1" x14ac:dyDescent="0.25">
      <c r="A112" s="25" t="s">
        <v>113</v>
      </c>
      <c r="B112" s="25" t="s">
        <v>113</v>
      </c>
      <c r="C112" s="25" t="s">
        <v>113</v>
      </c>
      <c r="D112" s="25" t="s">
        <v>621</v>
      </c>
      <c r="E112" s="25" t="s">
        <v>303</v>
      </c>
      <c r="F112" s="25" t="s">
        <v>622</v>
      </c>
      <c r="G112" s="27">
        <v>500</v>
      </c>
      <c r="H112" s="27">
        <v>0</v>
      </c>
      <c r="I112" s="10">
        <f t="shared" si="1"/>
        <v>0</v>
      </c>
    </row>
    <row r="113" spans="1:9" ht="27" customHeight="1" x14ac:dyDescent="0.25">
      <c r="A113" s="25"/>
      <c r="B113" s="25"/>
      <c r="C113" s="25" t="s">
        <v>623</v>
      </c>
      <c r="D113" s="25"/>
      <c r="E113" s="25"/>
      <c r="F113" s="25" t="s">
        <v>624</v>
      </c>
      <c r="G113" s="27">
        <v>210000</v>
      </c>
      <c r="H113" s="27">
        <v>183316</v>
      </c>
      <c r="I113" s="10">
        <f t="shared" si="1"/>
        <v>0.87293333333333334</v>
      </c>
    </row>
    <row r="114" spans="1:9" ht="27" customHeight="1" x14ac:dyDescent="0.25">
      <c r="A114" s="25" t="s">
        <v>113</v>
      </c>
      <c r="B114" s="25" t="s">
        <v>113</v>
      </c>
      <c r="C114" s="25" t="s">
        <v>113</v>
      </c>
      <c r="D114" s="25" t="s">
        <v>641</v>
      </c>
      <c r="E114" s="25" t="s">
        <v>303</v>
      </c>
      <c r="F114" s="25" t="s">
        <v>642</v>
      </c>
      <c r="G114" s="27">
        <v>210000</v>
      </c>
      <c r="H114" s="27">
        <v>183316</v>
      </c>
      <c r="I114" s="10">
        <f t="shared" si="1"/>
        <v>0.87293333333333334</v>
      </c>
    </row>
    <row r="115" spans="1:9" ht="27" customHeight="1" x14ac:dyDescent="0.25">
      <c r="A115" s="7"/>
      <c r="B115" s="7" t="s">
        <v>361</v>
      </c>
      <c r="C115" s="7"/>
      <c r="D115" s="7"/>
      <c r="E115" s="7"/>
      <c r="F115" s="7" t="s">
        <v>362</v>
      </c>
      <c r="G115" s="29">
        <v>4790093.92</v>
      </c>
      <c r="H115" s="29">
        <v>4282632.08</v>
      </c>
      <c r="I115" s="10">
        <f t="shared" si="1"/>
        <v>0.89406014819851387</v>
      </c>
    </row>
    <row r="116" spans="1:9" ht="27" customHeight="1" x14ac:dyDescent="0.25">
      <c r="A116" s="25"/>
      <c r="B116" s="25"/>
      <c r="C116" s="25" t="s">
        <v>570</v>
      </c>
      <c r="D116" s="25"/>
      <c r="E116" s="25"/>
      <c r="F116" s="25" t="s">
        <v>571</v>
      </c>
      <c r="G116" s="27">
        <v>1244043.8999999999</v>
      </c>
      <c r="H116" s="27">
        <v>951685.82</v>
      </c>
      <c r="I116" s="10">
        <f t="shared" si="1"/>
        <v>0.76499375946459769</v>
      </c>
    </row>
    <row r="117" spans="1:9" ht="27" customHeight="1" x14ac:dyDescent="0.25">
      <c r="A117" s="25" t="s">
        <v>113</v>
      </c>
      <c r="B117" s="25" t="s">
        <v>113</v>
      </c>
      <c r="C117" s="25" t="s">
        <v>113</v>
      </c>
      <c r="D117" s="25" t="s">
        <v>643</v>
      </c>
      <c r="E117" s="25" t="s">
        <v>303</v>
      </c>
      <c r="F117" s="25" t="s">
        <v>644</v>
      </c>
      <c r="G117" s="27">
        <v>45000</v>
      </c>
      <c r="H117" s="27">
        <v>38757</v>
      </c>
      <c r="I117" s="10">
        <f t="shared" si="1"/>
        <v>0.86126666666666662</v>
      </c>
    </row>
    <row r="118" spans="1:9" ht="27" customHeight="1" x14ac:dyDescent="0.25">
      <c r="A118" s="25" t="s">
        <v>113</v>
      </c>
      <c r="B118" s="25" t="s">
        <v>113</v>
      </c>
      <c r="C118" s="25" t="s">
        <v>113</v>
      </c>
      <c r="D118" s="25" t="s">
        <v>586</v>
      </c>
      <c r="E118" s="25" t="s">
        <v>303</v>
      </c>
      <c r="F118" s="25" t="s">
        <v>587</v>
      </c>
      <c r="G118" s="27">
        <v>197703.23</v>
      </c>
      <c r="H118" s="27">
        <v>119252.3</v>
      </c>
      <c r="I118" s="10">
        <f t="shared" si="1"/>
        <v>0.60318842539901851</v>
      </c>
    </row>
    <row r="119" spans="1:9" ht="27" customHeight="1" x14ac:dyDescent="0.25">
      <c r="A119" s="25" t="s">
        <v>113</v>
      </c>
      <c r="B119" s="25" t="s">
        <v>113</v>
      </c>
      <c r="C119" s="25" t="s">
        <v>113</v>
      </c>
      <c r="D119" s="25" t="s">
        <v>600</v>
      </c>
      <c r="E119" s="25" t="s">
        <v>303</v>
      </c>
      <c r="F119" s="25" t="s">
        <v>601</v>
      </c>
      <c r="G119" s="27">
        <v>86000</v>
      </c>
      <c r="H119" s="27">
        <v>51727.8</v>
      </c>
      <c r="I119" s="10">
        <f t="shared" si="1"/>
        <v>0.60148604651162796</v>
      </c>
    </row>
    <row r="120" spans="1:9" ht="27" customHeight="1" x14ac:dyDescent="0.25">
      <c r="A120" s="25" t="s">
        <v>113</v>
      </c>
      <c r="B120" s="25" t="s">
        <v>113</v>
      </c>
      <c r="C120" s="25" t="s">
        <v>113</v>
      </c>
      <c r="D120" s="25" t="s">
        <v>588</v>
      </c>
      <c r="E120" s="25" t="s">
        <v>303</v>
      </c>
      <c r="F120" s="25" t="s">
        <v>589</v>
      </c>
      <c r="G120" s="27">
        <v>34000</v>
      </c>
      <c r="H120" s="27">
        <v>30475.71</v>
      </c>
      <c r="I120" s="10">
        <f t="shared" si="1"/>
        <v>0.89634441176470581</v>
      </c>
    </row>
    <row r="121" spans="1:9" ht="27" customHeight="1" x14ac:dyDescent="0.25">
      <c r="A121" s="25" t="s">
        <v>113</v>
      </c>
      <c r="B121" s="25" t="s">
        <v>113</v>
      </c>
      <c r="C121" s="25" t="s">
        <v>113</v>
      </c>
      <c r="D121" s="25" t="s">
        <v>613</v>
      </c>
      <c r="E121" s="25" t="s">
        <v>303</v>
      </c>
      <c r="F121" s="25" t="s">
        <v>614</v>
      </c>
      <c r="G121" s="27">
        <v>3100</v>
      </c>
      <c r="H121" s="27">
        <v>1595</v>
      </c>
      <c r="I121" s="10">
        <f t="shared" si="1"/>
        <v>0.51451612903225807</v>
      </c>
    </row>
    <row r="122" spans="1:9" ht="27" customHeight="1" x14ac:dyDescent="0.25">
      <c r="A122" s="25" t="s">
        <v>113</v>
      </c>
      <c r="B122" s="25" t="s">
        <v>113</v>
      </c>
      <c r="C122" s="25" t="s">
        <v>113</v>
      </c>
      <c r="D122" s="25" t="s">
        <v>574</v>
      </c>
      <c r="E122" s="25" t="s">
        <v>303</v>
      </c>
      <c r="F122" s="25" t="s">
        <v>575</v>
      </c>
      <c r="G122" s="27">
        <v>539515.67000000004</v>
      </c>
      <c r="H122" s="27">
        <v>424687.17</v>
      </c>
      <c r="I122" s="10">
        <f t="shared" si="1"/>
        <v>0.78716373520717198</v>
      </c>
    </row>
    <row r="123" spans="1:9" ht="27" customHeight="1" x14ac:dyDescent="0.25">
      <c r="A123" s="25" t="s">
        <v>113</v>
      </c>
      <c r="B123" s="25" t="s">
        <v>113</v>
      </c>
      <c r="C123" s="25" t="s">
        <v>113</v>
      </c>
      <c r="D123" s="25" t="s">
        <v>602</v>
      </c>
      <c r="E123" s="25" t="s">
        <v>303</v>
      </c>
      <c r="F123" s="25" t="s">
        <v>603</v>
      </c>
      <c r="G123" s="27">
        <v>11000</v>
      </c>
      <c r="H123" s="27">
        <v>10492.16</v>
      </c>
      <c r="I123" s="10">
        <f t="shared" si="1"/>
        <v>0.95383272727272728</v>
      </c>
    </row>
    <row r="124" spans="1:9" ht="27" customHeight="1" x14ac:dyDescent="0.25">
      <c r="A124" s="25" t="s">
        <v>113</v>
      </c>
      <c r="B124" s="25" t="s">
        <v>113</v>
      </c>
      <c r="C124" s="25" t="s">
        <v>113</v>
      </c>
      <c r="D124" s="25" t="s">
        <v>608</v>
      </c>
      <c r="E124" s="25" t="s">
        <v>303</v>
      </c>
      <c r="F124" s="25" t="s">
        <v>609</v>
      </c>
      <c r="G124" s="27">
        <v>44400</v>
      </c>
      <c r="H124" s="27">
        <v>35782.620000000003</v>
      </c>
      <c r="I124" s="10">
        <f t="shared" si="1"/>
        <v>0.80591486486486497</v>
      </c>
    </row>
    <row r="125" spans="1:9" ht="27" customHeight="1" x14ac:dyDescent="0.25">
      <c r="A125" s="25" t="s">
        <v>113</v>
      </c>
      <c r="B125" s="25" t="s">
        <v>113</v>
      </c>
      <c r="C125" s="25" t="s">
        <v>113</v>
      </c>
      <c r="D125" s="25" t="s">
        <v>590</v>
      </c>
      <c r="E125" s="25" t="s">
        <v>303</v>
      </c>
      <c r="F125" s="25" t="s">
        <v>591</v>
      </c>
      <c r="G125" s="27">
        <v>62000</v>
      </c>
      <c r="H125" s="27">
        <v>51124.06</v>
      </c>
      <c r="I125" s="10">
        <f t="shared" si="1"/>
        <v>0.82458161290322574</v>
      </c>
    </row>
    <row r="126" spans="1:9" ht="27" customHeight="1" x14ac:dyDescent="0.25">
      <c r="A126" s="25" t="s">
        <v>113</v>
      </c>
      <c r="B126" s="25" t="s">
        <v>113</v>
      </c>
      <c r="C126" s="25" t="s">
        <v>113</v>
      </c>
      <c r="D126" s="25" t="s">
        <v>615</v>
      </c>
      <c r="E126" s="25" t="s">
        <v>303</v>
      </c>
      <c r="F126" s="25" t="s">
        <v>616</v>
      </c>
      <c r="G126" s="27">
        <v>99825</v>
      </c>
      <c r="H126" s="27">
        <v>99445.28</v>
      </c>
      <c r="I126" s="10">
        <f t="shared" si="1"/>
        <v>0.99619614325068873</v>
      </c>
    </row>
    <row r="127" spans="1:9" ht="27" customHeight="1" x14ac:dyDescent="0.25">
      <c r="A127" s="25" t="s">
        <v>113</v>
      </c>
      <c r="B127" s="25" t="s">
        <v>113</v>
      </c>
      <c r="C127" s="25" t="s">
        <v>113</v>
      </c>
      <c r="D127" s="25" t="s">
        <v>617</v>
      </c>
      <c r="E127" s="25" t="s">
        <v>303</v>
      </c>
      <c r="F127" s="25" t="s">
        <v>618</v>
      </c>
      <c r="G127" s="27">
        <v>2900</v>
      </c>
      <c r="H127" s="27">
        <v>2876</v>
      </c>
      <c r="I127" s="10">
        <f t="shared" si="1"/>
        <v>0.99172413793103453</v>
      </c>
    </row>
    <row r="128" spans="1:9" ht="27" customHeight="1" x14ac:dyDescent="0.25">
      <c r="A128" s="25" t="s">
        <v>113</v>
      </c>
      <c r="B128" s="25" t="s">
        <v>113</v>
      </c>
      <c r="C128" s="25" t="s">
        <v>113</v>
      </c>
      <c r="D128" s="25" t="s">
        <v>619</v>
      </c>
      <c r="E128" s="25" t="s">
        <v>303</v>
      </c>
      <c r="F128" s="25" t="s">
        <v>620</v>
      </c>
      <c r="G128" s="27">
        <v>76600</v>
      </c>
      <c r="H128" s="27">
        <v>65771</v>
      </c>
      <c r="I128" s="10">
        <f t="shared" si="1"/>
        <v>0.85862924281984332</v>
      </c>
    </row>
    <row r="129" spans="1:9" ht="27" customHeight="1" x14ac:dyDescent="0.25">
      <c r="A129" s="25" t="s">
        <v>113</v>
      </c>
      <c r="B129" s="25" t="s">
        <v>113</v>
      </c>
      <c r="C129" s="25" t="s">
        <v>113</v>
      </c>
      <c r="D129" s="25" t="s">
        <v>645</v>
      </c>
      <c r="E129" s="25" t="s">
        <v>303</v>
      </c>
      <c r="F129" s="25" t="s">
        <v>646</v>
      </c>
      <c r="G129" s="27">
        <v>24000</v>
      </c>
      <c r="H129" s="27">
        <v>5436.62</v>
      </c>
      <c r="I129" s="10">
        <f t="shared" si="1"/>
        <v>0.22652583333333332</v>
      </c>
    </row>
    <row r="130" spans="1:9" ht="27" customHeight="1" x14ac:dyDescent="0.25">
      <c r="A130" s="25" t="s">
        <v>113</v>
      </c>
      <c r="B130" s="25" t="s">
        <v>113</v>
      </c>
      <c r="C130" s="25" t="s">
        <v>113</v>
      </c>
      <c r="D130" s="25" t="s">
        <v>621</v>
      </c>
      <c r="E130" s="25" t="s">
        <v>303</v>
      </c>
      <c r="F130" s="25" t="s">
        <v>622</v>
      </c>
      <c r="G130" s="27">
        <v>18000</v>
      </c>
      <c r="H130" s="27">
        <v>14263.1</v>
      </c>
      <c r="I130" s="10">
        <f t="shared" ref="I130:I193" si="2">IF($G130=0,0,$H130/$G130)</f>
        <v>0.79239444444444451</v>
      </c>
    </row>
    <row r="131" spans="1:9" ht="27" customHeight="1" x14ac:dyDescent="0.25">
      <c r="A131" s="25"/>
      <c r="B131" s="25"/>
      <c r="C131" s="25" t="s">
        <v>623</v>
      </c>
      <c r="D131" s="25"/>
      <c r="E131" s="25"/>
      <c r="F131" s="25" t="s">
        <v>624</v>
      </c>
      <c r="G131" s="27">
        <v>23900</v>
      </c>
      <c r="H131" s="27">
        <v>17251.87</v>
      </c>
      <c r="I131" s="10">
        <f t="shared" si="2"/>
        <v>0.72183556485355649</v>
      </c>
    </row>
    <row r="132" spans="1:9" ht="27" customHeight="1" x14ac:dyDescent="0.25">
      <c r="A132" s="25" t="s">
        <v>113</v>
      </c>
      <c r="B132" s="25" t="s">
        <v>113</v>
      </c>
      <c r="C132" s="25" t="s">
        <v>113</v>
      </c>
      <c r="D132" s="25" t="s">
        <v>625</v>
      </c>
      <c r="E132" s="25" t="s">
        <v>303</v>
      </c>
      <c r="F132" s="25" t="s">
        <v>626</v>
      </c>
      <c r="G132" s="27">
        <v>23900</v>
      </c>
      <c r="H132" s="27">
        <v>17251.87</v>
      </c>
      <c r="I132" s="10">
        <f t="shared" si="2"/>
        <v>0.72183556485355649</v>
      </c>
    </row>
    <row r="133" spans="1:9" ht="27" customHeight="1" x14ac:dyDescent="0.25">
      <c r="A133" s="25"/>
      <c r="B133" s="25"/>
      <c r="C133" s="25" t="s">
        <v>592</v>
      </c>
      <c r="D133" s="25"/>
      <c r="E133" s="25"/>
      <c r="F133" s="25" t="s">
        <v>593</v>
      </c>
      <c r="G133" s="27">
        <v>3522150.02</v>
      </c>
      <c r="H133" s="27">
        <v>3313694.39</v>
      </c>
      <c r="I133" s="10">
        <f t="shared" si="2"/>
        <v>0.94081580034458612</v>
      </c>
    </row>
    <row r="134" spans="1:9" ht="27" customHeight="1" x14ac:dyDescent="0.25">
      <c r="A134" s="25" t="s">
        <v>113</v>
      </c>
      <c r="B134" s="25" t="s">
        <v>113</v>
      </c>
      <c r="C134" s="25" t="s">
        <v>113</v>
      </c>
      <c r="D134" s="25" t="s">
        <v>594</v>
      </c>
      <c r="E134" s="25" t="s">
        <v>303</v>
      </c>
      <c r="F134" s="25" t="s">
        <v>595</v>
      </c>
      <c r="G134" s="27">
        <v>2751707.03</v>
      </c>
      <c r="H134" s="27">
        <v>2615217.71</v>
      </c>
      <c r="I134" s="10">
        <f t="shared" si="2"/>
        <v>0.95039830966307492</v>
      </c>
    </row>
    <row r="135" spans="1:9" ht="27" customHeight="1" x14ac:dyDescent="0.25">
      <c r="A135" s="25" t="s">
        <v>113</v>
      </c>
      <c r="B135" s="25" t="s">
        <v>113</v>
      </c>
      <c r="C135" s="25" t="s">
        <v>113</v>
      </c>
      <c r="D135" s="25" t="s">
        <v>627</v>
      </c>
      <c r="E135" s="25" t="s">
        <v>303</v>
      </c>
      <c r="F135" s="25" t="s">
        <v>628</v>
      </c>
      <c r="G135" s="27">
        <v>191835.95</v>
      </c>
      <c r="H135" s="27">
        <v>190591.3</v>
      </c>
      <c r="I135" s="10">
        <f t="shared" si="2"/>
        <v>0.99351190431199143</v>
      </c>
    </row>
    <row r="136" spans="1:9" ht="27" customHeight="1" x14ac:dyDescent="0.25">
      <c r="A136" s="25" t="s">
        <v>113</v>
      </c>
      <c r="B136" s="25" t="s">
        <v>113</v>
      </c>
      <c r="C136" s="25" t="s">
        <v>113</v>
      </c>
      <c r="D136" s="25" t="s">
        <v>596</v>
      </c>
      <c r="E136" s="25" t="s">
        <v>303</v>
      </c>
      <c r="F136" s="25" t="s">
        <v>597</v>
      </c>
      <c r="G136" s="27">
        <v>503607.18</v>
      </c>
      <c r="H136" s="27">
        <v>454870.38</v>
      </c>
      <c r="I136" s="10">
        <f t="shared" si="2"/>
        <v>0.90322457277118251</v>
      </c>
    </row>
    <row r="137" spans="1:9" ht="27" customHeight="1" x14ac:dyDescent="0.25">
      <c r="A137" s="25" t="s">
        <v>113</v>
      </c>
      <c r="B137" s="25" t="s">
        <v>113</v>
      </c>
      <c r="C137" s="25" t="s">
        <v>113</v>
      </c>
      <c r="D137" s="25" t="s">
        <v>598</v>
      </c>
      <c r="E137" s="25" t="s">
        <v>303</v>
      </c>
      <c r="F137" s="25" t="s">
        <v>599</v>
      </c>
      <c r="G137" s="27">
        <v>71999.86</v>
      </c>
      <c r="H137" s="27">
        <v>53015</v>
      </c>
      <c r="I137" s="10">
        <f t="shared" si="2"/>
        <v>0.7363208761794815</v>
      </c>
    </row>
    <row r="138" spans="1:9" ht="14.25" customHeight="1" x14ac:dyDescent="0.25">
      <c r="A138" s="25" t="s">
        <v>113</v>
      </c>
      <c r="B138" s="25" t="s">
        <v>113</v>
      </c>
      <c r="C138" s="25" t="s">
        <v>113</v>
      </c>
      <c r="D138" s="25" t="s">
        <v>629</v>
      </c>
      <c r="E138" s="25" t="s">
        <v>303</v>
      </c>
      <c r="F138" s="25" t="s">
        <v>630</v>
      </c>
      <c r="G138" s="27">
        <v>3000</v>
      </c>
      <c r="H138" s="27">
        <v>0</v>
      </c>
      <c r="I138" s="10">
        <f t="shared" si="2"/>
        <v>0</v>
      </c>
    </row>
    <row r="139" spans="1:9" ht="27" customHeight="1" x14ac:dyDescent="0.25">
      <c r="A139" s="7"/>
      <c r="B139" s="7" t="s">
        <v>367</v>
      </c>
      <c r="C139" s="7"/>
      <c r="D139" s="7"/>
      <c r="E139" s="7"/>
      <c r="F139" s="7" t="s">
        <v>368</v>
      </c>
      <c r="G139" s="29">
        <v>90600</v>
      </c>
      <c r="H139" s="29">
        <v>26434.26</v>
      </c>
      <c r="I139" s="10">
        <f t="shared" si="2"/>
        <v>0.29176887417218539</v>
      </c>
    </row>
    <row r="140" spans="1:9" ht="27" customHeight="1" x14ac:dyDescent="0.25">
      <c r="A140" s="25"/>
      <c r="B140" s="25"/>
      <c r="C140" s="25" t="s">
        <v>570</v>
      </c>
      <c r="D140" s="25"/>
      <c r="E140" s="25"/>
      <c r="F140" s="25" t="s">
        <v>571</v>
      </c>
      <c r="G140" s="27">
        <v>83600</v>
      </c>
      <c r="H140" s="27">
        <v>26434.26</v>
      </c>
      <c r="I140" s="10">
        <f t="shared" si="2"/>
        <v>0.31619928229665067</v>
      </c>
    </row>
    <row r="141" spans="1:9" ht="27" customHeight="1" x14ac:dyDescent="0.25">
      <c r="A141" s="25" t="s">
        <v>113</v>
      </c>
      <c r="B141" s="25" t="s">
        <v>113</v>
      </c>
      <c r="C141" s="25" t="s">
        <v>113</v>
      </c>
      <c r="D141" s="25" t="s">
        <v>586</v>
      </c>
      <c r="E141" s="25" t="s">
        <v>303</v>
      </c>
      <c r="F141" s="25" t="s">
        <v>587</v>
      </c>
      <c r="G141" s="27">
        <v>49600</v>
      </c>
      <c r="H141" s="27">
        <v>12511.41</v>
      </c>
      <c r="I141" s="10">
        <f t="shared" si="2"/>
        <v>0.25224616935483873</v>
      </c>
    </row>
    <row r="142" spans="1:9" ht="27" customHeight="1" x14ac:dyDescent="0.25">
      <c r="A142" s="25" t="s">
        <v>113</v>
      </c>
      <c r="B142" s="25" t="s">
        <v>113</v>
      </c>
      <c r="C142" s="25" t="s">
        <v>113</v>
      </c>
      <c r="D142" s="25" t="s">
        <v>574</v>
      </c>
      <c r="E142" s="25" t="s">
        <v>303</v>
      </c>
      <c r="F142" s="25" t="s">
        <v>575</v>
      </c>
      <c r="G142" s="27">
        <v>33000</v>
      </c>
      <c r="H142" s="27">
        <v>13922.85</v>
      </c>
      <c r="I142" s="10">
        <f t="shared" si="2"/>
        <v>0.42190454545454548</v>
      </c>
    </row>
    <row r="143" spans="1:9" ht="14.25" customHeight="1" x14ac:dyDescent="0.25">
      <c r="A143" s="25" t="s">
        <v>113</v>
      </c>
      <c r="B143" s="25" t="s">
        <v>113</v>
      </c>
      <c r="C143" s="25" t="s">
        <v>113</v>
      </c>
      <c r="D143" s="25" t="s">
        <v>590</v>
      </c>
      <c r="E143" s="25" t="s">
        <v>303</v>
      </c>
      <c r="F143" s="25" t="s">
        <v>591</v>
      </c>
      <c r="G143" s="27">
        <v>1000</v>
      </c>
      <c r="H143" s="27">
        <v>0</v>
      </c>
      <c r="I143" s="10">
        <f t="shared" si="2"/>
        <v>0</v>
      </c>
    </row>
    <row r="144" spans="1:9" ht="14.25" customHeight="1" x14ac:dyDescent="0.25">
      <c r="A144" s="25"/>
      <c r="B144" s="25"/>
      <c r="C144" s="25" t="s">
        <v>592</v>
      </c>
      <c r="D144" s="25"/>
      <c r="E144" s="25"/>
      <c r="F144" s="25" t="s">
        <v>593</v>
      </c>
      <c r="G144" s="27">
        <v>7000</v>
      </c>
      <c r="H144" s="27">
        <v>0</v>
      </c>
      <c r="I144" s="10">
        <f t="shared" si="2"/>
        <v>0</v>
      </c>
    </row>
    <row r="145" spans="1:9" ht="14.25" customHeight="1" x14ac:dyDescent="0.25">
      <c r="A145" s="25" t="s">
        <v>113</v>
      </c>
      <c r="B145" s="25" t="s">
        <v>113</v>
      </c>
      <c r="C145" s="25" t="s">
        <v>113</v>
      </c>
      <c r="D145" s="25" t="s">
        <v>596</v>
      </c>
      <c r="E145" s="25" t="s">
        <v>303</v>
      </c>
      <c r="F145" s="25" t="s">
        <v>597</v>
      </c>
      <c r="G145" s="27">
        <v>2000</v>
      </c>
      <c r="H145" s="27">
        <v>0</v>
      </c>
      <c r="I145" s="10">
        <f t="shared" si="2"/>
        <v>0</v>
      </c>
    </row>
    <row r="146" spans="1:9" ht="14.25" customHeight="1" x14ac:dyDescent="0.25">
      <c r="A146" s="25" t="s">
        <v>113</v>
      </c>
      <c r="B146" s="25" t="s">
        <v>113</v>
      </c>
      <c r="C146" s="25" t="s">
        <v>113</v>
      </c>
      <c r="D146" s="25" t="s">
        <v>629</v>
      </c>
      <c r="E146" s="25" t="s">
        <v>303</v>
      </c>
      <c r="F146" s="25" t="s">
        <v>630</v>
      </c>
      <c r="G146" s="27">
        <v>5000</v>
      </c>
      <c r="H146" s="27">
        <v>0</v>
      </c>
      <c r="I146" s="10">
        <f t="shared" si="2"/>
        <v>0</v>
      </c>
    </row>
    <row r="147" spans="1:9" ht="27" customHeight="1" x14ac:dyDescent="0.25">
      <c r="A147" s="7"/>
      <c r="B147" s="7" t="s">
        <v>647</v>
      </c>
      <c r="C147" s="7"/>
      <c r="D147" s="7"/>
      <c r="E147" s="7"/>
      <c r="F147" s="7" t="s">
        <v>301</v>
      </c>
      <c r="G147" s="29">
        <v>171781.28</v>
      </c>
      <c r="H147" s="29">
        <v>156920.17000000001</v>
      </c>
      <c r="I147" s="10">
        <f t="shared" si="2"/>
        <v>0.9134881868385194</v>
      </c>
    </row>
    <row r="148" spans="1:9" ht="27" customHeight="1" x14ac:dyDescent="0.25">
      <c r="A148" s="25"/>
      <c r="B148" s="25"/>
      <c r="C148" s="25" t="s">
        <v>570</v>
      </c>
      <c r="D148" s="25"/>
      <c r="E148" s="25"/>
      <c r="F148" s="25" t="s">
        <v>571</v>
      </c>
      <c r="G148" s="27">
        <v>46126.51</v>
      </c>
      <c r="H148" s="27">
        <v>38439.89</v>
      </c>
      <c r="I148" s="10">
        <f t="shared" si="2"/>
        <v>0.83335786730884254</v>
      </c>
    </row>
    <row r="149" spans="1:9" ht="14.25" customHeight="1" x14ac:dyDescent="0.25">
      <c r="A149" s="25" t="s">
        <v>113</v>
      </c>
      <c r="B149" s="25" t="s">
        <v>113</v>
      </c>
      <c r="C149" s="25" t="s">
        <v>113</v>
      </c>
      <c r="D149" s="25" t="s">
        <v>586</v>
      </c>
      <c r="E149" s="25" t="s">
        <v>303</v>
      </c>
      <c r="F149" s="25" t="s">
        <v>587</v>
      </c>
      <c r="G149" s="27">
        <v>3000</v>
      </c>
      <c r="H149" s="27">
        <v>0</v>
      </c>
      <c r="I149" s="10">
        <f t="shared" si="2"/>
        <v>0</v>
      </c>
    </row>
    <row r="150" spans="1:9" ht="27" customHeight="1" x14ac:dyDescent="0.25">
      <c r="A150" s="25" t="s">
        <v>113</v>
      </c>
      <c r="B150" s="25" t="s">
        <v>113</v>
      </c>
      <c r="C150" s="25" t="s">
        <v>113</v>
      </c>
      <c r="D150" s="25" t="s">
        <v>600</v>
      </c>
      <c r="E150" s="25" t="s">
        <v>303</v>
      </c>
      <c r="F150" s="25" t="s">
        <v>601</v>
      </c>
      <c r="G150" s="27">
        <v>36000</v>
      </c>
      <c r="H150" s="27">
        <v>34503.51</v>
      </c>
      <c r="I150" s="10">
        <f t="shared" si="2"/>
        <v>0.95843083333333334</v>
      </c>
    </row>
    <row r="151" spans="1:9" ht="27" customHeight="1" x14ac:dyDescent="0.25">
      <c r="A151" s="25" t="s">
        <v>113</v>
      </c>
      <c r="B151" s="25" t="s">
        <v>113</v>
      </c>
      <c r="C151" s="25" t="s">
        <v>113</v>
      </c>
      <c r="D151" s="25" t="s">
        <v>574</v>
      </c>
      <c r="E151" s="25" t="s">
        <v>303</v>
      </c>
      <c r="F151" s="25" t="s">
        <v>575</v>
      </c>
      <c r="G151" s="27">
        <v>3500</v>
      </c>
      <c r="H151" s="27">
        <v>310.68</v>
      </c>
      <c r="I151" s="10">
        <f t="shared" si="2"/>
        <v>8.8765714285714281E-2</v>
      </c>
    </row>
    <row r="152" spans="1:9" ht="27" customHeight="1" x14ac:dyDescent="0.25">
      <c r="A152" s="25" t="s">
        <v>113</v>
      </c>
      <c r="B152" s="25" t="s">
        <v>113</v>
      </c>
      <c r="C152" s="25" t="s">
        <v>113</v>
      </c>
      <c r="D152" s="25" t="s">
        <v>615</v>
      </c>
      <c r="E152" s="25" t="s">
        <v>303</v>
      </c>
      <c r="F152" s="25" t="s">
        <v>616</v>
      </c>
      <c r="G152" s="27">
        <v>3626.51</v>
      </c>
      <c r="H152" s="27">
        <v>3625.7</v>
      </c>
      <c r="I152" s="10">
        <f t="shared" si="2"/>
        <v>0.99977664476314687</v>
      </c>
    </row>
    <row r="153" spans="1:9" ht="27" customHeight="1" x14ac:dyDescent="0.25">
      <c r="A153" s="25"/>
      <c r="B153" s="25"/>
      <c r="C153" s="25" t="s">
        <v>623</v>
      </c>
      <c r="D153" s="25"/>
      <c r="E153" s="25"/>
      <c r="F153" s="25" t="s">
        <v>624</v>
      </c>
      <c r="G153" s="27">
        <v>3000</v>
      </c>
      <c r="H153" s="27">
        <v>500</v>
      </c>
      <c r="I153" s="10">
        <f t="shared" si="2"/>
        <v>0.16666666666666666</v>
      </c>
    </row>
    <row r="154" spans="1:9" ht="27" customHeight="1" x14ac:dyDescent="0.25">
      <c r="A154" s="25" t="s">
        <v>113</v>
      </c>
      <c r="B154" s="25" t="s">
        <v>113</v>
      </c>
      <c r="C154" s="25" t="s">
        <v>113</v>
      </c>
      <c r="D154" s="25" t="s">
        <v>625</v>
      </c>
      <c r="E154" s="25" t="s">
        <v>303</v>
      </c>
      <c r="F154" s="25" t="s">
        <v>626</v>
      </c>
      <c r="G154" s="27">
        <v>3000</v>
      </c>
      <c r="H154" s="27">
        <v>500</v>
      </c>
      <c r="I154" s="10">
        <f t="shared" si="2"/>
        <v>0.16666666666666666</v>
      </c>
    </row>
    <row r="155" spans="1:9" ht="27" customHeight="1" x14ac:dyDescent="0.25">
      <c r="A155" s="25"/>
      <c r="B155" s="25"/>
      <c r="C155" s="25" t="s">
        <v>592</v>
      </c>
      <c r="D155" s="25"/>
      <c r="E155" s="25"/>
      <c r="F155" s="25" t="s">
        <v>593</v>
      </c>
      <c r="G155" s="27">
        <v>122654.77</v>
      </c>
      <c r="H155" s="27">
        <v>117980.28</v>
      </c>
      <c r="I155" s="10">
        <f t="shared" si="2"/>
        <v>0.96188904842428868</v>
      </c>
    </row>
    <row r="156" spans="1:9" ht="27" customHeight="1" x14ac:dyDescent="0.25">
      <c r="A156" s="25" t="s">
        <v>113</v>
      </c>
      <c r="B156" s="25" t="s">
        <v>113</v>
      </c>
      <c r="C156" s="25" t="s">
        <v>113</v>
      </c>
      <c r="D156" s="25" t="s">
        <v>594</v>
      </c>
      <c r="E156" s="25" t="s">
        <v>303</v>
      </c>
      <c r="F156" s="25" t="s">
        <v>595</v>
      </c>
      <c r="G156" s="27">
        <v>95361.2</v>
      </c>
      <c r="H156" s="27">
        <v>93670.69</v>
      </c>
      <c r="I156" s="10">
        <f t="shared" si="2"/>
        <v>0.98227255948960379</v>
      </c>
    </row>
    <row r="157" spans="1:9" ht="27" customHeight="1" x14ac:dyDescent="0.25">
      <c r="A157" s="25" t="s">
        <v>113</v>
      </c>
      <c r="B157" s="25" t="s">
        <v>113</v>
      </c>
      <c r="C157" s="25" t="s">
        <v>113</v>
      </c>
      <c r="D157" s="25" t="s">
        <v>627</v>
      </c>
      <c r="E157" s="25" t="s">
        <v>303</v>
      </c>
      <c r="F157" s="25" t="s">
        <v>628</v>
      </c>
      <c r="G157" s="27">
        <v>7808.2</v>
      </c>
      <c r="H157" s="27">
        <v>6284.17</v>
      </c>
      <c r="I157" s="10">
        <f t="shared" si="2"/>
        <v>0.80481673112881336</v>
      </c>
    </row>
    <row r="158" spans="1:9" ht="27" customHeight="1" x14ac:dyDescent="0.25">
      <c r="A158" s="25" t="s">
        <v>113</v>
      </c>
      <c r="B158" s="25" t="s">
        <v>113</v>
      </c>
      <c r="C158" s="25" t="s">
        <v>113</v>
      </c>
      <c r="D158" s="25" t="s">
        <v>596</v>
      </c>
      <c r="E158" s="25" t="s">
        <v>303</v>
      </c>
      <c r="F158" s="25" t="s">
        <v>597</v>
      </c>
      <c r="G158" s="27">
        <v>17043.47</v>
      </c>
      <c r="H158" s="27">
        <v>16673.650000000001</v>
      </c>
      <c r="I158" s="10">
        <f t="shared" si="2"/>
        <v>0.97830136703382586</v>
      </c>
    </row>
    <row r="159" spans="1:9" ht="27" customHeight="1" x14ac:dyDescent="0.25">
      <c r="A159" s="25" t="s">
        <v>113</v>
      </c>
      <c r="B159" s="25" t="s">
        <v>113</v>
      </c>
      <c r="C159" s="25" t="s">
        <v>113</v>
      </c>
      <c r="D159" s="25" t="s">
        <v>598</v>
      </c>
      <c r="E159" s="25" t="s">
        <v>303</v>
      </c>
      <c r="F159" s="25" t="s">
        <v>599</v>
      </c>
      <c r="G159" s="27">
        <v>2441.9</v>
      </c>
      <c r="H159" s="27">
        <v>1351.77</v>
      </c>
      <c r="I159" s="10">
        <f t="shared" si="2"/>
        <v>0.55357303738891839</v>
      </c>
    </row>
    <row r="160" spans="1:9" ht="27" customHeight="1" x14ac:dyDescent="0.25">
      <c r="A160" s="3" t="s">
        <v>369</v>
      </c>
      <c r="B160" s="3"/>
      <c r="C160" s="3"/>
      <c r="D160" s="3"/>
      <c r="E160" s="3"/>
      <c r="F160" s="3" t="s">
        <v>370</v>
      </c>
      <c r="G160" s="23">
        <v>164543</v>
      </c>
      <c r="H160" s="23">
        <v>159386.73000000001</v>
      </c>
      <c r="I160" s="5">
        <f t="shared" si="2"/>
        <v>0.9686630850294452</v>
      </c>
    </row>
    <row r="161" spans="1:9" ht="14.25" customHeight="1" x14ac:dyDescent="0.25">
      <c r="A161" s="7"/>
      <c r="B161" s="7" t="s">
        <v>371</v>
      </c>
      <c r="C161" s="7"/>
      <c r="D161" s="7"/>
      <c r="E161" s="7"/>
      <c r="F161" s="7" t="s">
        <v>372</v>
      </c>
      <c r="G161" s="29">
        <v>1525</v>
      </c>
      <c r="H161" s="29">
        <v>1525</v>
      </c>
      <c r="I161" s="10">
        <f t="shared" si="2"/>
        <v>1</v>
      </c>
    </row>
    <row r="162" spans="1:9" ht="27" customHeight="1" x14ac:dyDescent="0.25">
      <c r="A162" s="25"/>
      <c r="B162" s="25"/>
      <c r="C162" s="25" t="s">
        <v>570</v>
      </c>
      <c r="D162" s="25"/>
      <c r="E162" s="25"/>
      <c r="F162" s="25" t="s">
        <v>571</v>
      </c>
      <c r="G162" s="27">
        <v>1525</v>
      </c>
      <c r="H162" s="27">
        <v>1525</v>
      </c>
      <c r="I162" s="10">
        <f t="shared" si="2"/>
        <v>1</v>
      </c>
    </row>
    <row r="163" spans="1:9" ht="14.25" customHeight="1" x14ac:dyDescent="0.25">
      <c r="A163" s="25" t="s">
        <v>113</v>
      </c>
      <c r="B163" s="25" t="s">
        <v>113</v>
      </c>
      <c r="C163" s="25" t="s">
        <v>113</v>
      </c>
      <c r="D163" s="25" t="s">
        <v>586</v>
      </c>
      <c r="E163" s="25" t="s">
        <v>303</v>
      </c>
      <c r="F163" s="25" t="s">
        <v>587</v>
      </c>
      <c r="G163" s="27">
        <v>1525</v>
      </c>
      <c r="H163" s="27">
        <v>1525</v>
      </c>
      <c r="I163" s="10">
        <f t="shared" si="2"/>
        <v>1</v>
      </c>
    </row>
    <row r="164" spans="1:9" ht="39.950000000000003" customHeight="1" x14ac:dyDescent="0.25">
      <c r="A164" s="7"/>
      <c r="B164" s="7" t="s">
        <v>373</v>
      </c>
      <c r="C164" s="7"/>
      <c r="D164" s="7"/>
      <c r="E164" s="7"/>
      <c r="F164" s="7" t="s">
        <v>374</v>
      </c>
      <c r="G164" s="29">
        <v>103378</v>
      </c>
      <c r="H164" s="29">
        <v>99540.25</v>
      </c>
      <c r="I164" s="10">
        <f t="shared" si="2"/>
        <v>0.96287653078991664</v>
      </c>
    </row>
    <row r="165" spans="1:9" ht="27" customHeight="1" x14ac:dyDescent="0.25">
      <c r="A165" s="25"/>
      <c r="B165" s="25"/>
      <c r="C165" s="25" t="s">
        <v>570</v>
      </c>
      <c r="D165" s="25"/>
      <c r="E165" s="25"/>
      <c r="F165" s="25" t="s">
        <v>571</v>
      </c>
      <c r="G165" s="27">
        <v>21334.85</v>
      </c>
      <c r="H165" s="27">
        <v>17682.55</v>
      </c>
      <c r="I165" s="10">
        <f t="shared" si="2"/>
        <v>0.82881060799583783</v>
      </c>
    </row>
    <row r="166" spans="1:9" ht="27" customHeight="1" x14ac:dyDescent="0.25">
      <c r="A166" s="25" t="s">
        <v>113</v>
      </c>
      <c r="B166" s="25" t="s">
        <v>113</v>
      </c>
      <c r="C166" s="25" t="s">
        <v>113</v>
      </c>
      <c r="D166" s="25" t="s">
        <v>586</v>
      </c>
      <c r="E166" s="25" t="s">
        <v>303</v>
      </c>
      <c r="F166" s="25" t="s">
        <v>587</v>
      </c>
      <c r="G166" s="27">
        <v>8367.34</v>
      </c>
      <c r="H166" s="27">
        <v>8177.02</v>
      </c>
      <c r="I166" s="10">
        <f t="shared" si="2"/>
        <v>0.9772544201622021</v>
      </c>
    </row>
    <row r="167" spans="1:9" ht="27" customHeight="1" x14ac:dyDescent="0.25">
      <c r="A167" s="25" t="s">
        <v>113</v>
      </c>
      <c r="B167" s="25" t="s">
        <v>113</v>
      </c>
      <c r="C167" s="25" t="s">
        <v>113</v>
      </c>
      <c r="D167" s="25" t="s">
        <v>574</v>
      </c>
      <c r="E167" s="25" t="s">
        <v>303</v>
      </c>
      <c r="F167" s="25" t="s">
        <v>575</v>
      </c>
      <c r="G167" s="27">
        <v>11998</v>
      </c>
      <c r="H167" s="27">
        <v>8665.35</v>
      </c>
      <c r="I167" s="10">
        <f t="shared" si="2"/>
        <v>0.72223287214535759</v>
      </c>
    </row>
    <row r="168" spans="1:9" ht="14.25" customHeight="1" x14ac:dyDescent="0.25">
      <c r="A168" s="25" t="s">
        <v>113</v>
      </c>
      <c r="B168" s="25" t="s">
        <v>113</v>
      </c>
      <c r="C168" s="25" t="s">
        <v>113</v>
      </c>
      <c r="D168" s="25" t="s">
        <v>602</v>
      </c>
      <c r="E168" s="25" t="s">
        <v>303</v>
      </c>
      <c r="F168" s="25" t="s">
        <v>603</v>
      </c>
      <c r="G168" s="27">
        <v>100</v>
      </c>
      <c r="H168" s="27">
        <v>40</v>
      </c>
      <c r="I168" s="10">
        <f t="shared" si="2"/>
        <v>0.4</v>
      </c>
    </row>
    <row r="169" spans="1:9" ht="27" customHeight="1" x14ac:dyDescent="0.25">
      <c r="A169" s="25" t="s">
        <v>113</v>
      </c>
      <c r="B169" s="25" t="s">
        <v>113</v>
      </c>
      <c r="C169" s="25" t="s">
        <v>113</v>
      </c>
      <c r="D169" s="25" t="s">
        <v>608</v>
      </c>
      <c r="E169" s="25" t="s">
        <v>303</v>
      </c>
      <c r="F169" s="25" t="s">
        <v>609</v>
      </c>
      <c r="G169" s="27">
        <v>869.51</v>
      </c>
      <c r="H169" s="27">
        <v>800.18</v>
      </c>
      <c r="I169" s="10">
        <f t="shared" si="2"/>
        <v>0.92026543685524032</v>
      </c>
    </row>
    <row r="170" spans="1:9" ht="14.25" customHeight="1" x14ac:dyDescent="0.25">
      <c r="A170" s="25"/>
      <c r="B170" s="25"/>
      <c r="C170" s="25" t="s">
        <v>623</v>
      </c>
      <c r="D170" s="25"/>
      <c r="E170" s="25"/>
      <c r="F170" s="25" t="s">
        <v>624</v>
      </c>
      <c r="G170" s="27">
        <v>65080</v>
      </c>
      <c r="H170" s="27">
        <v>65080</v>
      </c>
      <c r="I170" s="10">
        <f t="shared" si="2"/>
        <v>1</v>
      </c>
    </row>
    <row r="171" spans="1:9" ht="14.25" customHeight="1" x14ac:dyDescent="0.25">
      <c r="A171" s="25" t="s">
        <v>113</v>
      </c>
      <c r="B171" s="25" t="s">
        <v>113</v>
      </c>
      <c r="C171" s="25" t="s">
        <v>113</v>
      </c>
      <c r="D171" s="25" t="s">
        <v>641</v>
      </c>
      <c r="E171" s="25" t="s">
        <v>303</v>
      </c>
      <c r="F171" s="25" t="s">
        <v>642</v>
      </c>
      <c r="G171" s="27">
        <v>65080</v>
      </c>
      <c r="H171" s="27">
        <v>65080</v>
      </c>
      <c r="I171" s="10">
        <f t="shared" si="2"/>
        <v>1</v>
      </c>
    </row>
    <row r="172" spans="1:9" ht="27" customHeight="1" x14ac:dyDescent="0.25">
      <c r="A172" s="25"/>
      <c r="B172" s="25"/>
      <c r="C172" s="25" t="s">
        <v>592</v>
      </c>
      <c r="D172" s="25"/>
      <c r="E172" s="25"/>
      <c r="F172" s="25" t="s">
        <v>593</v>
      </c>
      <c r="G172" s="27">
        <v>16963.150000000001</v>
      </c>
      <c r="H172" s="27">
        <v>16777.7</v>
      </c>
      <c r="I172" s="10">
        <f t="shared" si="2"/>
        <v>0.98906747862277933</v>
      </c>
    </row>
    <row r="173" spans="1:9" ht="27" customHeight="1" x14ac:dyDescent="0.25">
      <c r="A173" s="25" t="s">
        <v>113</v>
      </c>
      <c r="B173" s="25" t="s">
        <v>113</v>
      </c>
      <c r="C173" s="25" t="s">
        <v>113</v>
      </c>
      <c r="D173" s="25" t="s">
        <v>594</v>
      </c>
      <c r="E173" s="25" t="s">
        <v>303</v>
      </c>
      <c r="F173" s="25" t="s">
        <v>595</v>
      </c>
      <c r="G173" s="27">
        <v>14204.17</v>
      </c>
      <c r="H173" s="27">
        <v>14120.84</v>
      </c>
      <c r="I173" s="10">
        <f t="shared" si="2"/>
        <v>0.99413341293437074</v>
      </c>
    </row>
    <row r="174" spans="1:9" ht="27" customHeight="1" x14ac:dyDescent="0.25">
      <c r="A174" s="25" t="s">
        <v>113</v>
      </c>
      <c r="B174" s="25" t="s">
        <v>113</v>
      </c>
      <c r="C174" s="25" t="s">
        <v>113</v>
      </c>
      <c r="D174" s="25" t="s">
        <v>596</v>
      </c>
      <c r="E174" s="25" t="s">
        <v>303</v>
      </c>
      <c r="F174" s="25" t="s">
        <v>597</v>
      </c>
      <c r="G174" s="27">
        <v>2427.7399999999998</v>
      </c>
      <c r="H174" s="27">
        <v>2402.38</v>
      </c>
      <c r="I174" s="10">
        <f t="shared" si="2"/>
        <v>0.98955407086426073</v>
      </c>
    </row>
    <row r="175" spans="1:9" ht="27" customHeight="1" x14ac:dyDescent="0.25">
      <c r="A175" s="25" t="s">
        <v>113</v>
      </c>
      <c r="B175" s="25" t="s">
        <v>113</v>
      </c>
      <c r="C175" s="25" t="s">
        <v>113</v>
      </c>
      <c r="D175" s="25" t="s">
        <v>598</v>
      </c>
      <c r="E175" s="25" t="s">
        <v>303</v>
      </c>
      <c r="F175" s="25" t="s">
        <v>599</v>
      </c>
      <c r="G175" s="27">
        <v>331.24</v>
      </c>
      <c r="H175" s="27">
        <v>254.48</v>
      </c>
      <c r="I175" s="10">
        <f t="shared" si="2"/>
        <v>0.76826470233063637</v>
      </c>
    </row>
    <row r="176" spans="1:9" ht="27" customHeight="1" x14ac:dyDescent="0.25">
      <c r="A176" s="7"/>
      <c r="B176" s="7" t="s">
        <v>375</v>
      </c>
      <c r="C176" s="7"/>
      <c r="D176" s="7"/>
      <c r="E176" s="7"/>
      <c r="F176" s="7" t="s">
        <v>376</v>
      </c>
      <c r="G176" s="29">
        <v>59640</v>
      </c>
      <c r="H176" s="29">
        <v>58321.48</v>
      </c>
      <c r="I176" s="10">
        <f t="shared" si="2"/>
        <v>0.97789201877934273</v>
      </c>
    </row>
    <row r="177" spans="1:9" ht="27" customHeight="1" x14ac:dyDescent="0.25">
      <c r="A177" s="25"/>
      <c r="B177" s="25"/>
      <c r="C177" s="25" t="s">
        <v>570</v>
      </c>
      <c r="D177" s="25"/>
      <c r="E177" s="25"/>
      <c r="F177" s="25" t="s">
        <v>571</v>
      </c>
      <c r="G177" s="27">
        <v>8156.26</v>
      </c>
      <c r="H177" s="27">
        <v>7209.69</v>
      </c>
      <c r="I177" s="10">
        <f t="shared" si="2"/>
        <v>0.88394558290196723</v>
      </c>
    </row>
    <row r="178" spans="1:9" ht="27" customHeight="1" x14ac:dyDescent="0.25">
      <c r="A178" s="25" t="s">
        <v>113</v>
      </c>
      <c r="B178" s="25" t="s">
        <v>113</v>
      </c>
      <c r="C178" s="25" t="s">
        <v>113</v>
      </c>
      <c r="D178" s="25" t="s">
        <v>586</v>
      </c>
      <c r="E178" s="25" t="s">
        <v>303</v>
      </c>
      <c r="F178" s="25" t="s">
        <v>587</v>
      </c>
      <c r="G178" s="27">
        <v>6936.26</v>
      </c>
      <c r="H178" s="27">
        <v>6746.26</v>
      </c>
      <c r="I178" s="10">
        <f t="shared" si="2"/>
        <v>0.97260771655041767</v>
      </c>
    </row>
    <row r="179" spans="1:9" ht="14.25" customHeight="1" x14ac:dyDescent="0.25">
      <c r="A179" s="25" t="s">
        <v>113</v>
      </c>
      <c r="B179" s="25" t="s">
        <v>113</v>
      </c>
      <c r="C179" s="25" t="s">
        <v>113</v>
      </c>
      <c r="D179" s="25" t="s">
        <v>574</v>
      </c>
      <c r="E179" s="25" t="s">
        <v>303</v>
      </c>
      <c r="F179" s="25" t="s">
        <v>575</v>
      </c>
      <c r="G179" s="27">
        <v>100</v>
      </c>
      <c r="H179" s="27">
        <v>0</v>
      </c>
      <c r="I179" s="10">
        <f t="shared" si="2"/>
        <v>0</v>
      </c>
    </row>
    <row r="180" spans="1:9" ht="14.25" customHeight="1" x14ac:dyDescent="0.25">
      <c r="A180" s="25" t="s">
        <v>113</v>
      </c>
      <c r="B180" s="25" t="s">
        <v>113</v>
      </c>
      <c r="C180" s="25" t="s">
        <v>113</v>
      </c>
      <c r="D180" s="25" t="s">
        <v>602</v>
      </c>
      <c r="E180" s="25" t="s">
        <v>303</v>
      </c>
      <c r="F180" s="25" t="s">
        <v>603</v>
      </c>
      <c r="G180" s="27">
        <v>100</v>
      </c>
      <c r="H180" s="27">
        <v>60</v>
      </c>
      <c r="I180" s="10">
        <f t="shared" si="2"/>
        <v>0.6</v>
      </c>
    </row>
    <row r="181" spans="1:9" ht="27" customHeight="1" x14ac:dyDescent="0.25">
      <c r="A181" s="25" t="s">
        <v>113</v>
      </c>
      <c r="B181" s="25" t="s">
        <v>113</v>
      </c>
      <c r="C181" s="25" t="s">
        <v>113</v>
      </c>
      <c r="D181" s="25" t="s">
        <v>608</v>
      </c>
      <c r="E181" s="25" t="s">
        <v>303</v>
      </c>
      <c r="F181" s="25" t="s">
        <v>609</v>
      </c>
      <c r="G181" s="27">
        <v>1020</v>
      </c>
      <c r="H181" s="27">
        <v>403.43</v>
      </c>
      <c r="I181" s="10">
        <f t="shared" si="2"/>
        <v>0.39551960784313728</v>
      </c>
    </row>
    <row r="182" spans="1:9" ht="14.25" customHeight="1" x14ac:dyDescent="0.25">
      <c r="A182" s="25"/>
      <c r="B182" s="25"/>
      <c r="C182" s="25" t="s">
        <v>623</v>
      </c>
      <c r="D182" s="25"/>
      <c r="E182" s="25"/>
      <c r="F182" s="25" t="s">
        <v>624</v>
      </c>
      <c r="G182" s="27">
        <v>34800</v>
      </c>
      <c r="H182" s="27">
        <v>34800</v>
      </c>
      <c r="I182" s="10">
        <f t="shared" si="2"/>
        <v>1</v>
      </c>
    </row>
    <row r="183" spans="1:9" ht="14.25" customHeight="1" x14ac:dyDescent="0.25">
      <c r="A183" s="25" t="s">
        <v>113</v>
      </c>
      <c r="B183" s="25" t="s">
        <v>113</v>
      </c>
      <c r="C183" s="25" t="s">
        <v>113</v>
      </c>
      <c r="D183" s="25" t="s">
        <v>641</v>
      </c>
      <c r="E183" s="25" t="s">
        <v>303</v>
      </c>
      <c r="F183" s="25" t="s">
        <v>642</v>
      </c>
      <c r="G183" s="27">
        <v>34800</v>
      </c>
      <c r="H183" s="27">
        <v>34800</v>
      </c>
      <c r="I183" s="10">
        <f t="shared" si="2"/>
        <v>1</v>
      </c>
    </row>
    <row r="184" spans="1:9" ht="27" customHeight="1" x14ac:dyDescent="0.25">
      <c r="A184" s="25"/>
      <c r="B184" s="25"/>
      <c r="C184" s="25" t="s">
        <v>592</v>
      </c>
      <c r="D184" s="25"/>
      <c r="E184" s="25"/>
      <c r="F184" s="25" t="s">
        <v>593</v>
      </c>
      <c r="G184" s="27">
        <v>16683.740000000002</v>
      </c>
      <c r="H184" s="27">
        <v>16311.79</v>
      </c>
      <c r="I184" s="10">
        <f t="shared" si="2"/>
        <v>0.97770583813940992</v>
      </c>
    </row>
    <row r="185" spans="1:9" ht="27" customHeight="1" x14ac:dyDescent="0.25">
      <c r="A185" s="25" t="s">
        <v>113</v>
      </c>
      <c r="B185" s="25" t="s">
        <v>113</v>
      </c>
      <c r="C185" s="25" t="s">
        <v>113</v>
      </c>
      <c r="D185" s="25" t="s">
        <v>594</v>
      </c>
      <c r="E185" s="25" t="s">
        <v>303</v>
      </c>
      <c r="F185" s="25" t="s">
        <v>595</v>
      </c>
      <c r="G185" s="27">
        <v>13975.32</v>
      </c>
      <c r="H185" s="27">
        <v>13725.32</v>
      </c>
      <c r="I185" s="10">
        <f t="shared" si="2"/>
        <v>0.98211132195899631</v>
      </c>
    </row>
    <row r="186" spans="1:9" ht="27" customHeight="1" x14ac:dyDescent="0.25">
      <c r="A186" s="25" t="s">
        <v>113</v>
      </c>
      <c r="B186" s="25" t="s">
        <v>113</v>
      </c>
      <c r="C186" s="25" t="s">
        <v>113</v>
      </c>
      <c r="D186" s="25" t="s">
        <v>596</v>
      </c>
      <c r="E186" s="25" t="s">
        <v>303</v>
      </c>
      <c r="F186" s="25" t="s">
        <v>597</v>
      </c>
      <c r="G186" s="27">
        <v>2366.02</v>
      </c>
      <c r="H186" s="27">
        <v>2323.69</v>
      </c>
      <c r="I186" s="10">
        <f t="shared" si="2"/>
        <v>0.98210919603384594</v>
      </c>
    </row>
    <row r="187" spans="1:9" ht="27" customHeight="1" x14ac:dyDescent="0.25">
      <c r="A187" s="25" t="s">
        <v>113</v>
      </c>
      <c r="B187" s="25" t="s">
        <v>113</v>
      </c>
      <c r="C187" s="25" t="s">
        <v>113</v>
      </c>
      <c r="D187" s="25" t="s">
        <v>598</v>
      </c>
      <c r="E187" s="25" t="s">
        <v>303</v>
      </c>
      <c r="F187" s="25" t="s">
        <v>599</v>
      </c>
      <c r="G187" s="27">
        <v>342.4</v>
      </c>
      <c r="H187" s="27">
        <v>262.77999999999997</v>
      </c>
      <c r="I187" s="10">
        <f t="shared" si="2"/>
        <v>0.76746495327102804</v>
      </c>
    </row>
    <row r="188" spans="1:9" ht="27" customHeight="1" x14ac:dyDescent="0.25">
      <c r="A188" s="3" t="s">
        <v>377</v>
      </c>
      <c r="B188" s="3"/>
      <c r="C188" s="3"/>
      <c r="D188" s="3"/>
      <c r="E188" s="3"/>
      <c r="F188" s="3" t="s">
        <v>378</v>
      </c>
      <c r="G188" s="23">
        <v>338400</v>
      </c>
      <c r="H188" s="23">
        <v>272560.71999999997</v>
      </c>
      <c r="I188" s="5">
        <f t="shared" si="2"/>
        <v>0.80543947990543729</v>
      </c>
    </row>
    <row r="189" spans="1:9" ht="27" customHeight="1" x14ac:dyDescent="0.25">
      <c r="A189" s="7"/>
      <c r="B189" s="7" t="s">
        <v>379</v>
      </c>
      <c r="C189" s="7"/>
      <c r="D189" s="7"/>
      <c r="E189" s="7"/>
      <c r="F189" s="7" t="s">
        <v>380</v>
      </c>
      <c r="G189" s="29">
        <v>331700</v>
      </c>
      <c r="H189" s="29">
        <v>272560.71999999997</v>
      </c>
      <c r="I189" s="10">
        <f t="shared" si="2"/>
        <v>0.82170853180584857</v>
      </c>
    </row>
    <row r="190" spans="1:9" ht="27" customHeight="1" x14ac:dyDescent="0.25">
      <c r="A190" s="25"/>
      <c r="B190" s="25"/>
      <c r="C190" s="25" t="s">
        <v>570</v>
      </c>
      <c r="D190" s="25"/>
      <c r="E190" s="25"/>
      <c r="F190" s="25" t="s">
        <v>571</v>
      </c>
      <c r="G190" s="27">
        <v>197900</v>
      </c>
      <c r="H190" s="27">
        <v>146064.20000000001</v>
      </c>
      <c r="I190" s="10">
        <f t="shared" si="2"/>
        <v>0.73807074279939366</v>
      </c>
    </row>
    <row r="191" spans="1:9" ht="14.25" customHeight="1" x14ac:dyDescent="0.25">
      <c r="A191" s="25" t="s">
        <v>113</v>
      </c>
      <c r="B191" s="25" t="s">
        <v>113</v>
      </c>
      <c r="C191" s="25" t="s">
        <v>113</v>
      </c>
      <c r="D191" s="25" t="s">
        <v>586</v>
      </c>
      <c r="E191" s="25" t="s">
        <v>303</v>
      </c>
      <c r="F191" s="25" t="s">
        <v>587</v>
      </c>
      <c r="G191" s="27">
        <v>80000</v>
      </c>
      <c r="H191" s="27">
        <v>68813.63</v>
      </c>
      <c r="I191" s="10">
        <f t="shared" si="2"/>
        <v>0.86017037500000004</v>
      </c>
    </row>
    <row r="192" spans="1:9" ht="14.25" customHeight="1" x14ac:dyDescent="0.25">
      <c r="A192" s="25" t="s">
        <v>113</v>
      </c>
      <c r="B192" s="25" t="s">
        <v>113</v>
      </c>
      <c r="C192" s="25" t="s">
        <v>113</v>
      </c>
      <c r="D192" s="25" t="s">
        <v>652</v>
      </c>
      <c r="E192" s="25" t="s">
        <v>303</v>
      </c>
      <c r="F192" s="25" t="s">
        <v>653</v>
      </c>
      <c r="G192" s="27">
        <v>200</v>
      </c>
      <c r="H192" s="27">
        <v>0</v>
      </c>
      <c r="I192" s="10">
        <f t="shared" si="2"/>
        <v>0</v>
      </c>
    </row>
    <row r="193" spans="1:9" ht="27" customHeight="1" x14ac:dyDescent="0.25">
      <c r="A193" s="25" t="s">
        <v>113</v>
      </c>
      <c r="B193" s="25" t="s">
        <v>113</v>
      </c>
      <c r="C193" s="25" t="s">
        <v>113</v>
      </c>
      <c r="D193" s="25" t="s">
        <v>600</v>
      </c>
      <c r="E193" s="25" t="s">
        <v>303</v>
      </c>
      <c r="F193" s="25" t="s">
        <v>601</v>
      </c>
      <c r="G193" s="27">
        <v>59200</v>
      </c>
      <c r="H193" s="27">
        <v>36425.870000000003</v>
      </c>
      <c r="I193" s="10">
        <f t="shared" si="2"/>
        <v>0.61530185810810811</v>
      </c>
    </row>
    <row r="194" spans="1:9" ht="14.25" customHeight="1" x14ac:dyDescent="0.25">
      <c r="A194" s="25" t="s">
        <v>113</v>
      </c>
      <c r="B194" s="25" t="s">
        <v>113</v>
      </c>
      <c r="C194" s="25" t="s">
        <v>113</v>
      </c>
      <c r="D194" s="25" t="s">
        <v>588</v>
      </c>
      <c r="E194" s="25" t="s">
        <v>303</v>
      </c>
      <c r="F194" s="25" t="s">
        <v>589</v>
      </c>
      <c r="G194" s="27">
        <v>3500</v>
      </c>
      <c r="H194" s="27">
        <v>0</v>
      </c>
      <c r="I194" s="10">
        <f t="shared" ref="I194:I257" si="3">IF($G194=0,0,$H194/$G194)</f>
        <v>0</v>
      </c>
    </row>
    <row r="195" spans="1:9" ht="14.25" customHeight="1" x14ac:dyDescent="0.25">
      <c r="A195" s="25" t="s">
        <v>113</v>
      </c>
      <c r="B195" s="25" t="s">
        <v>113</v>
      </c>
      <c r="C195" s="25" t="s">
        <v>113</v>
      </c>
      <c r="D195" s="25" t="s">
        <v>613</v>
      </c>
      <c r="E195" s="25" t="s">
        <v>303</v>
      </c>
      <c r="F195" s="25" t="s">
        <v>614</v>
      </c>
      <c r="G195" s="27">
        <v>15000</v>
      </c>
      <c r="H195" s="27">
        <v>11550</v>
      </c>
      <c r="I195" s="10">
        <f t="shared" si="3"/>
        <v>0.77</v>
      </c>
    </row>
    <row r="196" spans="1:9" ht="14.25" customHeight="1" x14ac:dyDescent="0.25">
      <c r="A196" s="25" t="s">
        <v>113</v>
      </c>
      <c r="B196" s="25" t="s">
        <v>113</v>
      </c>
      <c r="C196" s="25" t="s">
        <v>113</v>
      </c>
      <c r="D196" s="25" t="s">
        <v>574</v>
      </c>
      <c r="E196" s="25" t="s">
        <v>303</v>
      </c>
      <c r="F196" s="25" t="s">
        <v>575</v>
      </c>
      <c r="G196" s="27">
        <v>20000</v>
      </c>
      <c r="H196" s="27">
        <v>19978.310000000001</v>
      </c>
      <c r="I196" s="10">
        <f t="shared" si="3"/>
        <v>0.99891550000000007</v>
      </c>
    </row>
    <row r="197" spans="1:9" ht="14.25" customHeight="1" x14ac:dyDescent="0.25">
      <c r="A197" s="25" t="s">
        <v>113</v>
      </c>
      <c r="B197" s="25" t="s">
        <v>113</v>
      </c>
      <c r="C197" s="25" t="s">
        <v>113</v>
      </c>
      <c r="D197" s="25" t="s">
        <v>590</v>
      </c>
      <c r="E197" s="25" t="s">
        <v>303</v>
      </c>
      <c r="F197" s="25" t="s">
        <v>591</v>
      </c>
      <c r="G197" s="27">
        <v>20000</v>
      </c>
      <c r="H197" s="27">
        <v>9296.39</v>
      </c>
      <c r="I197" s="10">
        <f t="shared" si="3"/>
        <v>0.4648195</v>
      </c>
    </row>
    <row r="198" spans="1:9" ht="27" customHeight="1" x14ac:dyDescent="0.25">
      <c r="A198" s="25"/>
      <c r="B198" s="25"/>
      <c r="C198" s="25" t="s">
        <v>623</v>
      </c>
      <c r="D198" s="25"/>
      <c r="E198" s="25"/>
      <c r="F198" s="25" t="s">
        <v>624</v>
      </c>
      <c r="G198" s="27">
        <v>42700</v>
      </c>
      <c r="H198" s="27">
        <v>42303</v>
      </c>
      <c r="I198" s="10">
        <f t="shared" si="3"/>
        <v>0.99070257611241219</v>
      </c>
    </row>
    <row r="199" spans="1:9" ht="27" customHeight="1" x14ac:dyDescent="0.25">
      <c r="A199" s="25" t="s">
        <v>113</v>
      </c>
      <c r="B199" s="25" t="s">
        <v>113</v>
      </c>
      <c r="C199" s="25" t="s">
        <v>113</v>
      </c>
      <c r="D199" s="25" t="s">
        <v>625</v>
      </c>
      <c r="E199" s="25" t="s">
        <v>303</v>
      </c>
      <c r="F199" s="25" t="s">
        <v>626</v>
      </c>
      <c r="G199" s="27">
        <v>42700</v>
      </c>
      <c r="H199" s="27">
        <v>42303</v>
      </c>
      <c r="I199" s="10">
        <f t="shared" si="3"/>
        <v>0.99070257611241219</v>
      </c>
    </row>
    <row r="200" spans="1:9" ht="27" customHeight="1" x14ac:dyDescent="0.25">
      <c r="A200" s="25"/>
      <c r="B200" s="25"/>
      <c r="C200" s="25" t="s">
        <v>592</v>
      </c>
      <c r="D200" s="25"/>
      <c r="E200" s="25"/>
      <c r="F200" s="25" t="s">
        <v>593</v>
      </c>
      <c r="G200" s="27">
        <v>91100</v>
      </c>
      <c r="H200" s="27">
        <v>84193.52</v>
      </c>
      <c r="I200" s="10">
        <f t="shared" si="3"/>
        <v>0.92418792535675087</v>
      </c>
    </row>
    <row r="201" spans="1:9" ht="27" customHeight="1" x14ac:dyDescent="0.25">
      <c r="A201" s="25" t="s">
        <v>113</v>
      </c>
      <c r="B201" s="25" t="s">
        <v>113</v>
      </c>
      <c r="C201" s="25" t="s">
        <v>113</v>
      </c>
      <c r="D201" s="25" t="s">
        <v>596</v>
      </c>
      <c r="E201" s="25" t="s">
        <v>303</v>
      </c>
      <c r="F201" s="25" t="s">
        <v>597</v>
      </c>
      <c r="G201" s="27">
        <v>3000</v>
      </c>
      <c r="H201" s="27">
        <v>1400.92</v>
      </c>
      <c r="I201" s="10">
        <f t="shared" si="3"/>
        <v>0.46697333333333335</v>
      </c>
    </row>
    <row r="202" spans="1:9" ht="27" customHeight="1" x14ac:dyDescent="0.25">
      <c r="A202" s="25" t="s">
        <v>113</v>
      </c>
      <c r="B202" s="25" t="s">
        <v>113</v>
      </c>
      <c r="C202" s="25" t="s">
        <v>113</v>
      </c>
      <c r="D202" s="25" t="s">
        <v>629</v>
      </c>
      <c r="E202" s="25" t="s">
        <v>303</v>
      </c>
      <c r="F202" s="25" t="s">
        <v>630</v>
      </c>
      <c r="G202" s="27">
        <v>88100</v>
      </c>
      <c r="H202" s="27">
        <v>82792.600000000006</v>
      </c>
      <c r="I202" s="10">
        <f t="shared" si="3"/>
        <v>0.93975709421112374</v>
      </c>
    </row>
    <row r="203" spans="1:9" ht="14.25" customHeight="1" x14ac:dyDescent="0.25">
      <c r="A203" s="7"/>
      <c r="B203" s="7" t="s">
        <v>654</v>
      </c>
      <c r="C203" s="7"/>
      <c r="D203" s="7"/>
      <c r="E203" s="7"/>
      <c r="F203" s="7" t="s">
        <v>655</v>
      </c>
      <c r="G203" s="29">
        <v>4000</v>
      </c>
      <c r="H203" s="29">
        <v>0</v>
      </c>
      <c r="I203" s="10">
        <f t="shared" si="3"/>
        <v>0</v>
      </c>
    </row>
    <row r="204" spans="1:9" ht="27" customHeight="1" x14ac:dyDescent="0.25">
      <c r="A204" s="25"/>
      <c r="B204" s="25"/>
      <c r="C204" s="25" t="s">
        <v>570</v>
      </c>
      <c r="D204" s="25"/>
      <c r="E204" s="25"/>
      <c r="F204" s="25" t="s">
        <v>571</v>
      </c>
      <c r="G204" s="27">
        <v>4000</v>
      </c>
      <c r="H204" s="27">
        <v>0</v>
      </c>
      <c r="I204" s="10">
        <f t="shared" si="3"/>
        <v>0</v>
      </c>
    </row>
    <row r="205" spans="1:9" ht="14.25" customHeight="1" x14ac:dyDescent="0.25">
      <c r="A205" s="25" t="s">
        <v>113</v>
      </c>
      <c r="B205" s="25" t="s">
        <v>113</v>
      </c>
      <c r="C205" s="25" t="s">
        <v>113</v>
      </c>
      <c r="D205" s="25" t="s">
        <v>586</v>
      </c>
      <c r="E205" s="25" t="s">
        <v>303</v>
      </c>
      <c r="F205" s="25" t="s">
        <v>587</v>
      </c>
      <c r="G205" s="27">
        <v>3500</v>
      </c>
      <c r="H205" s="27">
        <v>0</v>
      </c>
      <c r="I205" s="10">
        <f t="shared" si="3"/>
        <v>0</v>
      </c>
    </row>
    <row r="206" spans="1:9" ht="14.25" customHeight="1" x14ac:dyDescent="0.25">
      <c r="A206" s="25" t="s">
        <v>113</v>
      </c>
      <c r="B206" s="25" t="s">
        <v>113</v>
      </c>
      <c r="C206" s="25" t="s">
        <v>113</v>
      </c>
      <c r="D206" s="25" t="s">
        <v>608</v>
      </c>
      <c r="E206" s="25" t="s">
        <v>303</v>
      </c>
      <c r="F206" s="25" t="s">
        <v>609</v>
      </c>
      <c r="G206" s="27">
        <v>500</v>
      </c>
      <c r="H206" s="27">
        <v>0</v>
      </c>
      <c r="I206" s="10">
        <f t="shared" si="3"/>
        <v>0</v>
      </c>
    </row>
    <row r="207" spans="1:9" ht="14.25" customHeight="1" x14ac:dyDescent="0.25">
      <c r="A207" s="7"/>
      <c r="B207" s="7" t="s">
        <v>656</v>
      </c>
      <c r="C207" s="7"/>
      <c r="D207" s="7"/>
      <c r="E207" s="7"/>
      <c r="F207" s="7" t="s">
        <v>301</v>
      </c>
      <c r="G207" s="29">
        <v>2700</v>
      </c>
      <c r="H207" s="29">
        <v>0</v>
      </c>
      <c r="I207" s="10">
        <f t="shared" si="3"/>
        <v>0</v>
      </c>
    </row>
    <row r="208" spans="1:9" ht="27" customHeight="1" x14ac:dyDescent="0.25">
      <c r="A208" s="25"/>
      <c r="B208" s="25"/>
      <c r="C208" s="25" t="s">
        <v>570</v>
      </c>
      <c r="D208" s="25"/>
      <c r="E208" s="25"/>
      <c r="F208" s="25" t="s">
        <v>571</v>
      </c>
      <c r="G208" s="27">
        <v>2700</v>
      </c>
      <c r="H208" s="27">
        <v>0</v>
      </c>
      <c r="I208" s="10">
        <f t="shared" si="3"/>
        <v>0</v>
      </c>
    </row>
    <row r="209" spans="1:9" ht="14.25" customHeight="1" x14ac:dyDescent="0.25">
      <c r="A209" s="25" t="s">
        <v>113</v>
      </c>
      <c r="B209" s="25" t="s">
        <v>113</v>
      </c>
      <c r="C209" s="25" t="s">
        <v>113</v>
      </c>
      <c r="D209" s="25" t="s">
        <v>586</v>
      </c>
      <c r="E209" s="25" t="s">
        <v>303</v>
      </c>
      <c r="F209" s="25" t="s">
        <v>587</v>
      </c>
      <c r="G209" s="27">
        <v>2300</v>
      </c>
      <c r="H209" s="27">
        <v>0</v>
      </c>
      <c r="I209" s="10">
        <f t="shared" si="3"/>
        <v>0</v>
      </c>
    </row>
    <row r="210" spans="1:9" ht="14.25" customHeight="1" x14ac:dyDescent="0.25">
      <c r="A210" s="25" t="s">
        <v>113</v>
      </c>
      <c r="B210" s="25" t="s">
        <v>113</v>
      </c>
      <c r="C210" s="25" t="s">
        <v>113</v>
      </c>
      <c r="D210" s="25" t="s">
        <v>608</v>
      </c>
      <c r="E210" s="25" t="s">
        <v>303</v>
      </c>
      <c r="F210" s="25" t="s">
        <v>609</v>
      </c>
      <c r="G210" s="27">
        <v>400</v>
      </c>
      <c r="H210" s="27">
        <v>0</v>
      </c>
      <c r="I210" s="10">
        <f t="shared" si="3"/>
        <v>0</v>
      </c>
    </row>
    <row r="211" spans="1:9" ht="27" customHeight="1" x14ac:dyDescent="0.25">
      <c r="A211" s="3" t="s">
        <v>381</v>
      </c>
      <c r="B211" s="3"/>
      <c r="C211" s="3"/>
      <c r="D211" s="3"/>
      <c r="E211" s="3"/>
      <c r="F211" s="3" t="s">
        <v>382</v>
      </c>
      <c r="G211" s="23">
        <v>101000</v>
      </c>
      <c r="H211" s="23">
        <v>100002.55</v>
      </c>
      <c r="I211" s="5">
        <f t="shared" si="3"/>
        <v>0.99012425742574262</v>
      </c>
    </row>
    <row r="212" spans="1:9" ht="39.950000000000003" customHeight="1" x14ac:dyDescent="0.25">
      <c r="A212" s="7"/>
      <c r="B212" s="7" t="s">
        <v>403</v>
      </c>
      <c r="C212" s="7"/>
      <c r="D212" s="7"/>
      <c r="E212" s="7"/>
      <c r="F212" s="7" t="s">
        <v>404</v>
      </c>
      <c r="G212" s="29">
        <v>101000</v>
      </c>
      <c r="H212" s="29">
        <v>100002.55</v>
      </c>
      <c r="I212" s="10">
        <f t="shared" si="3"/>
        <v>0.99012425742574262</v>
      </c>
    </row>
    <row r="213" spans="1:9" ht="27" customHeight="1" x14ac:dyDescent="0.25">
      <c r="A213" s="25"/>
      <c r="B213" s="25"/>
      <c r="C213" s="25" t="s">
        <v>592</v>
      </c>
      <c r="D213" s="25"/>
      <c r="E213" s="25"/>
      <c r="F213" s="25" t="s">
        <v>593</v>
      </c>
      <c r="G213" s="27">
        <v>101000</v>
      </c>
      <c r="H213" s="27">
        <v>100002.55</v>
      </c>
      <c r="I213" s="10">
        <f t="shared" si="3"/>
        <v>0.99012425742574262</v>
      </c>
    </row>
    <row r="214" spans="1:9" ht="27" customHeight="1" x14ac:dyDescent="0.25">
      <c r="A214" s="25" t="s">
        <v>113</v>
      </c>
      <c r="B214" s="25" t="s">
        <v>113</v>
      </c>
      <c r="C214" s="25" t="s">
        <v>113</v>
      </c>
      <c r="D214" s="25" t="s">
        <v>657</v>
      </c>
      <c r="E214" s="25" t="s">
        <v>303</v>
      </c>
      <c r="F214" s="25" t="s">
        <v>658</v>
      </c>
      <c r="G214" s="27">
        <v>101000</v>
      </c>
      <c r="H214" s="27">
        <v>100002.55</v>
      </c>
      <c r="I214" s="10">
        <f t="shared" si="3"/>
        <v>0.99012425742574262</v>
      </c>
    </row>
    <row r="215" spans="1:9" ht="27" customHeight="1" x14ac:dyDescent="0.25">
      <c r="A215" s="3" t="s">
        <v>659</v>
      </c>
      <c r="B215" s="3"/>
      <c r="C215" s="3"/>
      <c r="D215" s="3"/>
      <c r="E215" s="3"/>
      <c r="F215" s="3" t="s">
        <v>660</v>
      </c>
      <c r="G215" s="23">
        <v>334000</v>
      </c>
      <c r="H215" s="23">
        <v>239430.12</v>
      </c>
      <c r="I215" s="5">
        <f t="shared" si="3"/>
        <v>0.71685664670658678</v>
      </c>
    </row>
    <row r="216" spans="1:9" ht="39.950000000000003" customHeight="1" x14ac:dyDescent="0.25">
      <c r="A216" s="7"/>
      <c r="B216" s="7" t="s">
        <v>661</v>
      </c>
      <c r="C216" s="7"/>
      <c r="D216" s="7"/>
      <c r="E216" s="7"/>
      <c r="F216" s="7" t="s">
        <v>662</v>
      </c>
      <c r="G216" s="29">
        <v>334000</v>
      </c>
      <c r="H216" s="29">
        <v>239430.12</v>
      </c>
      <c r="I216" s="10">
        <f t="shared" si="3"/>
        <v>0.71685664670658678</v>
      </c>
    </row>
    <row r="217" spans="1:9" ht="27" customHeight="1" x14ac:dyDescent="0.25">
      <c r="A217" s="25"/>
      <c r="B217" s="25"/>
      <c r="C217" s="25" t="s">
        <v>663</v>
      </c>
      <c r="D217" s="25"/>
      <c r="E217" s="25"/>
      <c r="F217" s="25" t="s">
        <v>664</v>
      </c>
      <c r="G217" s="27">
        <v>334000</v>
      </c>
      <c r="H217" s="27">
        <v>239430.12</v>
      </c>
      <c r="I217" s="10">
        <f t="shared" si="3"/>
        <v>0.71685664670658678</v>
      </c>
    </row>
    <row r="218" spans="1:9" ht="27" customHeight="1" x14ac:dyDescent="0.25">
      <c r="A218" s="25" t="s">
        <v>113</v>
      </c>
      <c r="B218" s="25" t="s">
        <v>113</v>
      </c>
      <c r="C218" s="25" t="s">
        <v>113</v>
      </c>
      <c r="D218" s="25" t="s">
        <v>665</v>
      </c>
      <c r="E218" s="25" t="s">
        <v>303</v>
      </c>
      <c r="F218" s="25" t="s">
        <v>666</v>
      </c>
      <c r="G218" s="27">
        <v>334000</v>
      </c>
      <c r="H218" s="27">
        <v>239430.12</v>
      </c>
      <c r="I218" s="10">
        <f t="shared" si="3"/>
        <v>0.71685664670658678</v>
      </c>
    </row>
    <row r="219" spans="1:9" ht="14.25" customHeight="1" x14ac:dyDescent="0.25">
      <c r="A219" s="3" t="s">
        <v>422</v>
      </c>
      <c r="B219" s="3"/>
      <c r="C219" s="3"/>
      <c r="D219" s="3"/>
      <c r="E219" s="3"/>
      <c r="F219" s="3" t="s">
        <v>423</v>
      </c>
      <c r="G219" s="23">
        <v>185000</v>
      </c>
      <c r="H219" s="23">
        <v>0</v>
      </c>
      <c r="I219" s="5">
        <f t="shared" si="3"/>
        <v>0</v>
      </c>
    </row>
    <row r="220" spans="1:9" ht="14.25" customHeight="1" x14ac:dyDescent="0.25">
      <c r="A220" s="7"/>
      <c r="B220" s="7" t="s">
        <v>667</v>
      </c>
      <c r="C220" s="7"/>
      <c r="D220" s="7"/>
      <c r="E220" s="7"/>
      <c r="F220" s="7" t="s">
        <v>668</v>
      </c>
      <c r="G220" s="29">
        <v>185000</v>
      </c>
      <c r="H220" s="29">
        <v>0</v>
      </c>
      <c r="I220" s="10">
        <f t="shared" si="3"/>
        <v>0</v>
      </c>
    </row>
    <row r="221" spans="1:9" ht="27" customHeight="1" x14ac:dyDescent="0.25">
      <c r="A221" s="25"/>
      <c r="B221" s="25"/>
      <c r="C221" s="25" t="s">
        <v>570</v>
      </c>
      <c r="D221" s="25"/>
      <c r="E221" s="25"/>
      <c r="F221" s="25" t="s">
        <v>571</v>
      </c>
      <c r="G221" s="27">
        <v>185000</v>
      </c>
      <c r="H221" s="27">
        <v>0</v>
      </c>
      <c r="I221" s="10">
        <f t="shared" si="3"/>
        <v>0</v>
      </c>
    </row>
    <row r="222" spans="1:9" ht="14.25" customHeight="1" x14ac:dyDescent="0.25">
      <c r="A222" s="25" t="s">
        <v>113</v>
      </c>
      <c r="B222" s="25" t="s">
        <v>113</v>
      </c>
      <c r="C222" s="25" t="s">
        <v>113</v>
      </c>
      <c r="D222" s="25" t="s">
        <v>669</v>
      </c>
      <c r="E222" s="25" t="s">
        <v>303</v>
      </c>
      <c r="F222" s="25" t="s">
        <v>670</v>
      </c>
      <c r="G222" s="27">
        <v>185000</v>
      </c>
      <c r="H222" s="27">
        <v>0</v>
      </c>
      <c r="I222" s="10">
        <f t="shared" si="3"/>
        <v>0</v>
      </c>
    </row>
    <row r="223" spans="1:9" ht="27" customHeight="1" x14ac:dyDescent="0.25">
      <c r="A223" s="3" t="s">
        <v>454</v>
      </c>
      <c r="B223" s="3"/>
      <c r="C223" s="3"/>
      <c r="D223" s="3"/>
      <c r="E223" s="3"/>
      <c r="F223" s="3" t="s">
        <v>455</v>
      </c>
      <c r="G223" s="23">
        <v>18832530.920000002</v>
      </c>
      <c r="H223" s="23">
        <v>17617226.190000001</v>
      </c>
      <c r="I223" s="5">
        <f t="shared" si="3"/>
        <v>0.93546779584950235</v>
      </c>
    </row>
    <row r="224" spans="1:9" ht="27" customHeight="1" x14ac:dyDescent="0.25">
      <c r="A224" s="7"/>
      <c r="B224" s="7" t="s">
        <v>456</v>
      </c>
      <c r="C224" s="7"/>
      <c r="D224" s="7"/>
      <c r="E224" s="7"/>
      <c r="F224" s="7" t="s">
        <v>457</v>
      </c>
      <c r="G224" s="29">
        <v>10210859.619999999</v>
      </c>
      <c r="H224" s="29">
        <v>9961057.9499999993</v>
      </c>
      <c r="I224" s="10">
        <f t="shared" si="3"/>
        <v>0.97553568658306555</v>
      </c>
    </row>
    <row r="225" spans="1:9" ht="27" customHeight="1" x14ac:dyDescent="0.25">
      <c r="A225" s="25"/>
      <c r="B225" s="25"/>
      <c r="C225" s="25" t="s">
        <v>570</v>
      </c>
      <c r="D225" s="25"/>
      <c r="E225" s="25"/>
      <c r="F225" s="25" t="s">
        <v>571</v>
      </c>
      <c r="G225" s="27">
        <v>1314767.98</v>
      </c>
      <c r="H225" s="27">
        <v>1198858.42</v>
      </c>
      <c r="I225" s="10">
        <f t="shared" si="3"/>
        <v>0.91184029291616908</v>
      </c>
    </row>
    <row r="226" spans="1:9" ht="27" customHeight="1" x14ac:dyDescent="0.25">
      <c r="A226" s="25" t="s">
        <v>113</v>
      </c>
      <c r="B226" s="25" t="s">
        <v>113</v>
      </c>
      <c r="C226" s="25" t="s">
        <v>113</v>
      </c>
      <c r="D226" s="25" t="s">
        <v>586</v>
      </c>
      <c r="E226" s="25" t="s">
        <v>303</v>
      </c>
      <c r="F226" s="25" t="s">
        <v>587</v>
      </c>
      <c r="G226" s="27">
        <v>596910</v>
      </c>
      <c r="H226" s="27">
        <v>527716.71</v>
      </c>
      <c r="I226" s="10">
        <f t="shared" si="3"/>
        <v>0.88408086646228068</v>
      </c>
    </row>
    <row r="227" spans="1:9" ht="14.25" customHeight="1" x14ac:dyDescent="0.25">
      <c r="A227" s="25" t="s">
        <v>113</v>
      </c>
      <c r="B227" s="25" t="s">
        <v>113</v>
      </c>
      <c r="C227" s="25" t="s">
        <v>113</v>
      </c>
      <c r="D227" s="25" t="s">
        <v>652</v>
      </c>
      <c r="E227" s="25" t="s">
        <v>303</v>
      </c>
      <c r="F227" s="25" t="s">
        <v>653</v>
      </c>
      <c r="G227" s="27">
        <v>800</v>
      </c>
      <c r="H227" s="27">
        <v>299.77999999999997</v>
      </c>
      <c r="I227" s="10">
        <f t="shared" si="3"/>
        <v>0.37472499999999997</v>
      </c>
    </row>
    <row r="228" spans="1:9" ht="27" customHeight="1" x14ac:dyDescent="0.25">
      <c r="A228" s="25" t="s">
        <v>113</v>
      </c>
      <c r="B228" s="25" t="s">
        <v>113</v>
      </c>
      <c r="C228" s="25" t="s">
        <v>113</v>
      </c>
      <c r="D228" s="25" t="s">
        <v>671</v>
      </c>
      <c r="E228" s="25" t="s">
        <v>303</v>
      </c>
      <c r="F228" s="25" t="s">
        <v>672</v>
      </c>
      <c r="G228" s="27">
        <v>8500</v>
      </c>
      <c r="H228" s="27">
        <v>2601.96</v>
      </c>
      <c r="I228" s="10">
        <f t="shared" si="3"/>
        <v>0.30611294117647059</v>
      </c>
    </row>
    <row r="229" spans="1:9" ht="27" customHeight="1" x14ac:dyDescent="0.25">
      <c r="A229" s="25" t="s">
        <v>113</v>
      </c>
      <c r="B229" s="25" t="s">
        <v>113</v>
      </c>
      <c r="C229" s="25" t="s">
        <v>113</v>
      </c>
      <c r="D229" s="25" t="s">
        <v>600</v>
      </c>
      <c r="E229" s="25" t="s">
        <v>303</v>
      </c>
      <c r="F229" s="25" t="s">
        <v>601</v>
      </c>
      <c r="G229" s="27">
        <v>113100</v>
      </c>
      <c r="H229" s="27">
        <v>111408.78</v>
      </c>
      <c r="I229" s="10">
        <f t="shared" si="3"/>
        <v>0.98504668435013265</v>
      </c>
    </row>
    <row r="230" spans="1:9" ht="27" customHeight="1" x14ac:dyDescent="0.25">
      <c r="A230" s="25" t="s">
        <v>113</v>
      </c>
      <c r="B230" s="25" t="s">
        <v>113</v>
      </c>
      <c r="C230" s="25" t="s">
        <v>113</v>
      </c>
      <c r="D230" s="25" t="s">
        <v>588</v>
      </c>
      <c r="E230" s="25" t="s">
        <v>303</v>
      </c>
      <c r="F230" s="25" t="s">
        <v>589</v>
      </c>
      <c r="G230" s="27">
        <v>15000</v>
      </c>
      <c r="H230" s="27">
        <v>6550</v>
      </c>
      <c r="I230" s="10">
        <f t="shared" si="3"/>
        <v>0.43666666666666665</v>
      </c>
    </row>
    <row r="231" spans="1:9" ht="27" customHeight="1" x14ac:dyDescent="0.25">
      <c r="A231" s="25" t="s">
        <v>113</v>
      </c>
      <c r="B231" s="25" t="s">
        <v>113</v>
      </c>
      <c r="C231" s="25" t="s">
        <v>113</v>
      </c>
      <c r="D231" s="25" t="s">
        <v>613</v>
      </c>
      <c r="E231" s="25" t="s">
        <v>303</v>
      </c>
      <c r="F231" s="25" t="s">
        <v>614</v>
      </c>
      <c r="G231" s="27">
        <v>6300</v>
      </c>
      <c r="H231" s="27">
        <v>2420.42</v>
      </c>
      <c r="I231" s="10">
        <f t="shared" si="3"/>
        <v>0.38419365079365081</v>
      </c>
    </row>
    <row r="232" spans="1:9" ht="27" customHeight="1" x14ac:dyDescent="0.25">
      <c r="A232" s="25" t="s">
        <v>113</v>
      </c>
      <c r="B232" s="25" t="s">
        <v>113</v>
      </c>
      <c r="C232" s="25" t="s">
        <v>113</v>
      </c>
      <c r="D232" s="25" t="s">
        <v>574</v>
      </c>
      <c r="E232" s="25" t="s">
        <v>303</v>
      </c>
      <c r="F232" s="25" t="s">
        <v>575</v>
      </c>
      <c r="G232" s="27">
        <v>207160</v>
      </c>
      <c r="H232" s="27">
        <v>194037.56</v>
      </c>
      <c r="I232" s="10">
        <f t="shared" si="3"/>
        <v>0.93665553195597606</v>
      </c>
    </row>
    <row r="233" spans="1:9" ht="27" customHeight="1" x14ac:dyDescent="0.25">
      <c r="A233" s="25" t="s">
        <v>113</v>
      </c>
      <c r="B233" s="25" t="s">
        <v>113</v>
      </c>
      <c r="C233" s="25" t="s">
        <v>113</v>
      </c>
      <c r="D233" s="25" t="s">
        <v>673</v>
      </c>
      <c r="E233" s="25" t="s">
        <v>303</v>
      </c>
      <c r="F233" s="25" t="s">
        <v>674</v>
      </c>
      <c r="G233" s="27">
        <v>274.75</v>
      </c>
      <c r="H233" s="27">
        <v>274.75</v>
      </c>
      <c r="I233" s="10">
        <f t="shared" si="3"/>
        <v>1</v>
      </c>
    </row>
    <row r="234" spans="1:9" ht="14.25" customHeight="1" x14ac:dyDescent="0.25">
      <c r="A234" s="25" t="s">
        <v>113</v>
      </c>
      <c r="B234" s="25" t="s">
        <v>113</v>
      </c>
      <c r="C234" s="25" t="s">
        <v>113</v>
      </c>
      <c r="D234" s="25" t="s">
        <v>602</v>
      </c>
      <c r="E234" s="25" t="s">
        <v>303</v>
      </c>
      <c r="F234" s="25" t="s">
        <v>603</v>
      </c>
      <c r="G234" s="27">
        <v>4000</v>
      </c>
      <c r="H234" s="27">
        <v>2926.45</v>
      </c>
      <c r="I234" s="10">
        <f t="shared" si="3"/>
        <v>0.7316125</v>
      </c>
    </row>
    <row r="235" spans="1:9" ht="14.25" customHeight="1" x14ac:dyDescent="0.25">
      <c r="A235" s="25" t="s">
        <v>113</v>
      </c>
      <c r="B235" s="25" t="s">
        <v>113</v>
      </c>
      <c r="C235" s="25" t="s">
        <v>113</v>
      </c>
      <c r="D235" s="25" t="s">
        <v>675</v>
      </c>
      <c r="E235" s="25" t="s">
        <v>303</v>
      </c>
      <c r="F235" s="25" t="s">
        <v>676</v>
      </c>
      <c r="G235" s="27">
        <v>51.99</v>
      </c>
      <c r="H235" s="27">
        <v>51.99</v>
      </c>
      <c r="I235" s="10">
        <f t="shared" si="3"/>
        <v>1</v>
      </c>
    </row>
    <row r="236" spans="1:9" ht="27" customHeight="1" x14ac:dyDescent="0.25">
      <c r="A236" s="25" t="s">
        <v>113</v>
      </c>
      <c r="B236" s="25" t="s">
        <v>113</v>
      </c>
      <c r="C236" s="25" t="s">
        <v>113</v>
      </c>
      <c r="D236" s="25" t="s">
        <v>608</v>
      </c>
      <c r="E236" s="25" t="s">
        <v>303</v>
      </c>
      <c r="F236" s="25" t="s">
        <v>609</v>
      </c>
      <c r="G236" s="27">
        <v>7000</v>
      </c>
      <c r="H236" s="27">
        <v>3489.9</v>
      </c>
      <c r="I236" s="10">
        <f t="shared" si="3"/>
        <v>0.49855714285714287</v>
      </c>
    </row>
    <row r="237" spans="1:9" ht="27" customHeight="1" x14ac:dyDescent="0.25">
      <c r="A237" s="25" t="s">
        <v>113</v>
      </c>
      <c r="B237" s="25" t="s">
        <v>113</v>
      </c>
      <c r="C237" s="25" t="s">
        <v>113</v>
      </c>
      <c r="D237" s="25" t="s">
        <v>590</v>
      </c>
      <c r="E237" s="25" t="s">
        <v>303</v>
      </c>
      <c r="F237" s="25" t="s">
        <v>591</v>
      </c>
      <c r="G237" s="27">
        <v>21500</v>
      </c>
      <c r="H237" s="27">
        <v>16028.88</v>
      </c>
      <c r="I237" s="10">
        <f t="shared" si="3"/>
        <v>0.74552930232558134</v>
      </c>
    </row>
    <row r="238" spans="1:9" ht="27" customHeight="1" x14ac:dyDescent="0.25">
      <c r="A238" s="25" t="s">
        <v>113</v>
      </c>
      <c r="B238" s="25" t="s">
        <v>113</v>
      </c>
      <c r="C238" s="25" t="s">
        <v>113</v>
      </c>
      <c r="D238" s="25" t="s">
        <v>615</v>
      </c>
      <c r="E238" s="25" t="s">
        <v>303</v>
      </c>
      <c r="F238" s="25" t="s">
        <v>616</v>
      </c>
      <c r="G238" s="27">
        <v>313381.24</v>
      </c>
      <c r="H238" s="27">
        <v>312407.24</v>
      </c>
      <c r="I238" s="10">
        <f t="shared" si="3"/>
        <v>0.99689196456048235</v>
      </c>
    </row>
    <row r="239" spans="1:9" ht="14.25" customHeight="1" x14ac:dyDescent="0.25">
      <c r="A239" s="25" t="s">
        <v>113</v>
      </c>
      <c r="B239" s="25" t="s">
        <v>113</v>
      </c>
      <c r="C239" s="25" t="s">
        <v>113</v>
      </c>
      <c r="D239" s="25" t="s">
        <v>619</v>
      </c>
      <c r="E239" s="25" t="s">
        <v>303</v>
      </c>
      <c r="F239" s="25" t="s">
        <v>620</v>
      </c>
      <c r="G239" s="27">
        <v>2000</v>
      </c>
      <c r="H239" s="27">
        <v>0</v>
      </c>
      <c r="I239" s="10">
        <f t="shared" si="3"/>
        <v>0</v>
      </c>
    </row>
    <row r="240" spans="1:9" ht="27" customHeight="1" x14ac:dyDescent="0.25">
      <c r="A240" s="25" t="s">
        <v>113</v>
      </c>
      <c r="B240" s="25" t="s">
        <v>113</v>
      </c>
      <c r="C240" s="25" t="s">
        <v>113</v>
      </c>
      <c r="D240" s="25" t="s">
        <v>621</v>
      </c>
      <c r="E240" s="25" t="s">
        <v>303</v>
      </c>
      <c r="F240" s="25" t="s">
        <v>622</v>
      </c>
      <c r="G240" s="27">
        <v>18790</v>
      </c>
      <c r="H240" s="27">
        <v>18644</v>
      </c>
      <c r="I240" s="10">
        <f t="shared" si="3"/>
        <v>0.99222990952634382</v>
      </c>
    </row>
    <row r="241" spans="1:9" ht="27" customHeight="1" x14ac:dyDescent="0.25">
      <c r="A241" s="25"/>
      <c r="B241" s="25"/>
      <c r="C241" s="25" t="s">
        <v>677</v>
      </c>
      <c r="D241" s="25"/>
      <c r="E241" s="25"/>
      <c r="F241" s="25" t="s">
        <v>678</v>
      </c>
      <c r="G241" s="27">
        <v>1010000</v>
      </c>
      <c r="H241" s="27">
        <v>1007049.12</v>
      </c>
      <c r="I241" s="10">
        <f t="shared" si="3"/>
        <v>0.99707833663366341</v>
      </c>
    </row>
    <row r="242" spans="1:9" ht="27" customHeight="1" x14ac:dyDescent="0.25">
      <c r="A242" s="25" t="s">
        <v>113</v>
      </c>
      <c r="B242" s="25" t="s">
        <v>113</v>
      </c>
      <c r="C242" s="25" t="s">
        <v>113</v>
      </c>
      <c r="D242" s="25" t="s">
        <v>679</v>
      </c>
      <c r="E242" s="25" t="s">
        <v>303</v>
      </c>
      <c r="F242" s="25" t="s">
        <v>680</v>
      </c>
      <c r="G242" s="27">
        <v>1010000</v>
      </c>
      <c r="H242" s="27">
        <v>1007049.12</v>
      </c>
      <c r="I242" s="10">
        <f t="shared" si="3"/>
        <v>0.99707833663366341</v>
      </c>
    </row>
    <row r="243" spans="1:9" ht="27" customHeight="1" x14ac:dyDescent="0.25">
      <c r="A243" s="25"/>
      <c r="B243" s="25"/>
      <c r="C243" s="25" t="s">
        <v>623</v>
      </c>
      <c r="D243" s="25"/>
      <c r="E243" s="25"/>
      <c r="F243" s="25" t="s">
        <v>624</v>
      </c>
      <c r="G243" s="27">
        <v>356800.2</v>
      </c>
      <c r="H243" s="27">
        <v>350022.22</v>
      </c>
      <c r="I243" s="10">
        <f t="shared" si="3"/>
        <v>0.98100342993081269</v>
      </c>
    </row>
    <row r="244" spans="1:9" ht="27" customHeight="1" x14ac:dyDescent="0.25">
      <c r="A244" s="25" t="s">
        <v>113</v>
      </c>
      <c r="B244" s="25" t="s">
        <v>113</v>
      </c>
      <c r="C244" s="25" t="s">
        <v>113</v>
      </c>
      <c r="D244" s="25" t="s">
        <v>625</v>
      </c>
      <c r="E244" s="25" t="s">
        <v>303</v>
      </c>
      <c r="F244" s="25" t="s">
        <v>626</v>
      </c>
      <c r="G244" s="27">
        <v>335150.2</v>
      </c>
      <c r="H244" s="27">
        <v>330572.21999999997</v>
      </c>
      <c r="I244" s="10">
        <f t="shared" si="3"/>
        <v>0.98634051240309562</v>
      </c>
    </row>
    <row r="245" spans="1:9" ht="27" customHeight="1" x14ac:dyDescent="0.25">
      <c r="A245" s="25" t="s">
        <v>113</v>
      </c>
      <c r="B245" s="25" t="s">
        <v>113</v>
      </c>
      <c r="C245" s="25" t="s">
        <v>113</v>
      </c>
      <c r="D245" s="25" t="s">
        <v>681</v>
      </c>
      <c r="E245" s="25" t="s">
        <v>303</v>
      </c>
      <c r="F245" s="25" t="s">
        <v>682</v>
      </c>
      <c r="G245" s="27">
        <v>21650</v>
      </c>
      <c r="H245" s="27">
        <v>19450</v>
      </c>
      <c r="I245" s="10">
        <f t="shared" si="3"/>
        <v>0.89838337182448036</v>
      </c>
    </row>
    <row r="246" spans="1:9" ht="27" customHeight="1" x14ac:dyDescent="0.25">
      <c r="A246" s="25"/>
      <c r="B246" s="25"/>
      <c r="C246" s="25" t="s">
        <v>592</v>
      </c>
      <c r="D246" s="25"/>
      <c r="E246" s="25"/>
      <c r="F246" s="25" t="s">
        <v>593</v>
      </c>
      <c r="G246" s="27">
        <v>7529291.4400000004</v>
      </c>
      <c r="H246" s="27">
        <v>7405128.1900000004</v>
      </c>
      <c r="I246" s="10">
        <f t="shared" si="3"/>
        <v>0.98350930482775945</v>
      </c>
    </row>
    <row r="247" spans="1:9" ht="27" customHeight="1" x14ac:dyDescent="0.25">
      <c r="A247" s="25" t="s">
        <v>113</v>
      </c>
      <c r="B247" s="25" t="s">
        <v>113</v>
      </c>
      <c r="C247" s="25" t="s">
        <v>113</v>
      </c>
      <c r="D247" s="25" t="s">
        <v>594</v>
      </c>
      <c r="E247" s="25" t="s">
        <v>303</v>
      </c>
      <c r="F247" s="25" t="s">
        <v>595</v>
      </c>
      <c r="G247" s="27">
        <v>786411</v>
      </c>
      <c r="H247" s="27">
        <v>776363.44</v>
      </c>
      <c r="I247" s="10">
        <f t="shared" si="3"/>
        <v>0.9872235256119255</v>
      </c>
    </row>
    <row r="248" spans="1:9" ht="27" customHeight="1" x14ac:dyDescent="0.25">
      <c r="A248" s="25" t="s">
        <v>113</v>
      </c>
      <c r="B248" s="25" t="s">
        <v>113</v>
      </c>
      <c r="C248" s="25" t="s">
        <v>113</v>
      </c>
      <c r="D248" s="25" t="s">
        <v>627</v>
      </c>
      <c r="E248" s="25" t="s">
        <v>303</v>
      </c>
      <c r="F248" s="25" t="s">
        <v>628</v>
      </c>
      <c r="G248" s="27">
        <v>46782.34</v>
      </c>
      <c r="H248" s="27">
        <v>46773.760000000002</v>
      </c>
      <c r="I248" s="10">
        <f t="shared" si="3"/>
        <v>0.9998165974596398</v>
      </c>
    </row>
    <row r="249" spans="1:9" ht="27" customHeight="1" x14ac:dyDescent="0.25">
      <c r="A249" s="25" t="s">
        <v>113</v>
      </c>
      <c r="B249" s="25" t="s">
        <v>113</v>
      </c>
      <c r="C249" s="25" t="s">
        <v>113</v>
      </c>
      <c r="D249" s="25" t="s">
        <v>596</v>
      </c>
      <c r="E249" s="25" t="s">
        <v>303</v>
      </c>
      <c r="F249" s="25" t="s">
        <v>597</v>
      </c>
      <c r="G249" s="27">
        <v>1100847.8799999999</v>
      </c>
      <c r="H249" s="27">
        <v>1079126.0900000001</v>
      </c>
      <c r="I249" s="10">
        <f t="shared" si="3"/>
        <v>0.98026812750913428</v>
      </c>
    </row>
    <row r="250" spans="1:9" ht="27" customHeight="1" x14ac:dyDescent="0.25">
      <c r="A250" s="25" t="s">
        <v>113</v>
      </c>
      <c r="B250" s="25" t="s">
        <v>113</v>
      </c>
      <c r="C250" s="25" t="s">
        <v>113</v>
      </c>
      <c r="D250" s="25" t="s">
        <v>598</v>
      </c>
      <c r="E250" s="25" t="s">
        <v>303</v>
      </c>
      <c r="F250" s="25" t="s">
        <v>599</v>
      </c>
      <c r="G250" s="27">
        <v>126433.3</v>
      </c>
      <c r="H250" s="27">
        <v>113174.25</v>
      </c>
      <c r="I250" s="10">
        <f t="shared" si="3"/>
        <v>0.89513008044557885</v>
      </c>
    </row>
    <row r="251" spans="1:9" ht="27" customHeight="1" x14ac:dyDescent="0.25">
      <c r="A251" s="25" t="s">
        <v>113</v>
      </c>
      <c r="B251" s="25" t="s">
        <v>113</v>
      </c>
      <c r="C251" s="25" t="s">
        <v>113</v>
      </c>
      <c r="D251" s="25" t="s">
        <v>629</v>
      </c>
      <c r="E251" s="25" t="s">
        <v>303</v>
      </c>
      <c r="F251" s="25" t="s">
        <v>630</v>
      </c>
      <c r="G251" s="27">
        <v>15300</v>
      </c>
      <c r="H251" s="27">
        <v>15215.38</v>
      </c>
      <c r="I251" s="10">
        <f t="shared" si="3"/>
        <v>0.99446928104575161</v>
      </c>
    </row>
    <row r="252" spans="1:9" ht="27" customHeight="1" x14ac:dyDescent="0.25">
      <c r="A252" s="25" t="s">
        <v>113</v>
      </c>
      <c r="B252" s="25" t="s">
        <v>113</v>
      </c>
      <c r="C252" s="25" t="s">
        <v>113</v>
      </c>
      <c r="D252" s="25" t="s">
        <v>683</v>
      </c>
      <c r="E252" s="25" t="s">
        <v>303</v>
      </c>
      <c r="F252" s="25" t="s">
        <v>684</v>
      </c>
      <c r="G252" s="27">
        <v>164.93</v>
      </c>
      <c r="H252" s="27">
        <v>164.93</v>
      </c>
      <c r="I252" s="10">
        <f t="shared" si="3"/>
        <v>1</v>
      </c>
    </row>
    <row r="253" spans="1:9" ht="14.25" customHeight="1" x14ac:dyDescent="0.25">
      <c r="A253" s="25" t="s">
        <v>113</v>
      </c>
      <c r="B253" s="25" t="s">
        <v>113</v>
      </c>
      <c r="C253" s="25" t="s">
        <v>113</v>
      </c>
      <c r="D253" s="25" t="s">
        <v>685</v>
      </c>
      <c r="E253" s="25" t="s">
        <v>303</v>
      </c>
      <c r="F253" s="25" t="s">
        <v>686</v>
      </c>
      <c r="G253" s="27">
        <v>5175.0600000000004</v>
      </c>
      <c r="H253" s="27">
        <v>5175.0600000000004</v>
      </c>
      <c r="I253" s="10">
        <f t="shared" si="3"/>
        <v>1</v>
      </c>
    </row>
    <row r="254" spans="1:9" ht="27" customHeight="1" x14ac:dyDescent="0.25">
      <c r="A254" s="25" t="s">
        <v>113</v>
      </c>
      <c r="B254" s="25" t="s">
        <v>113</v>
      </c>
      <c r="C254" s="25" t="s">
        <v>113</v>
      </c>
      <c r="D254" s="25" t="s">
        <v>687</v>
      </c>
      <c r="E254" s="25" t="s">
        <v>303</v>
      </c>
      <c r="F254" s="25" t="s">
        <v>688</v>
      </c>
      <c r="G254" s="27">
        <v>5160300.92</v>
      </c>
      <c r="H254" s="27">
        <v>5081349.26</v>
      </c>
      <c r="I254" s="10">
        <f t="shared" si="3"/>
        <v>0.98470018294979589</v>
      </c>
    </row>
    <row r="255" spans="1:9" ht="27" customHeight="1" x14ac:dyDescent="0.25">
      <c r="A255" s="25" t="s">
        <v>113</v>
      </c>
      <c r="B255" s="25" t="s">
        <v>113</v>
      </c>
      <c r="C255" s="25" t="s">
        <v>113</v>
      </c>
      <c r="D255" s="25" t="s">
        <v>689</v>
      </c>
      <c r="E255" s="25" t="s">
        <v>303</v>
      </c>
      <c r="F255" s="25" t="s">
        <v>690</v>
      </c>
      <c r="G255" s="27">
        <v>286894.44</v>
      </c>
      <c r="H255" s="27">
        <v>286804.45</v>
      </c>
      <c r="I255" s="10">
        <f t="shared" si="3"/>
        <v>0.99968633062390477</v>
      </c>
    </row>
    <row r="256" spans="1:9" ht="27" customHeight="1" x14ac:dyDescent="0.25">
      <c r="A256" s="25" t="s">
        <v>113</v>
      </c>
      <c r="B256" s="25" t="s">
        <v>113</v>
      </c>
      <c r="C256" s="25" t="s">
        <v>113</v>
      </c>
      <c r="D256" s="25" t="s">
        <v>691</v>
      </c>
      <c r="E256" s="25" t="s">
        <v>303</v>
      </c>
      <c r="F256" s="25" t="s">
        <v>692</v>
      </c>
      <c r="G256" s="27">
        <v>981.57</v>
      </c>
      <c r="H256" s="27">
        <v>981.57</v>
      </c>
      <c r="I256" s="10">
        <f t="shared" si="3"/>
        <v>1</v>
      </c>
    </row>
    <row r="257" spans="1:9" ht="27" customHeight="1" x14ac:dyDescent="0.25">
      <c r="A257" s="7"/>
      <c r="B257" s="7" t="s">
        <v>460</v>
      </c>
      <c r="C257" s="7"/>
      <c r="D257" s="7"/>
      <c r="E257" s="7"/>
      <c r="F257" s="7" t="s">
        <v>461</v>
      </c>
      <c r="G257" s="29">
        <v>1291311.52</v>
      </c>
      <c r="H257" s="29">
        <v>881765.15</v>
      </c>
      <c r="I257" s="10">
        <f t="shared" si="3"/>
        <v>0.6828446399982554</v>
      </c>
    </row>
    <row r="258" spans="1:9" ht="27" customHeight="1" x14ac:dyDescent="0.25">
      <c r="A258" s="25"/>
      <c r="B258" s="25"/>
      <c r="C258" s="25" t="s">
        <v>570</v>
      </c>
      <c r="D258" s="25"/>
      <c r="E258" s="25"/>
      <c r="F258" s="25" t="s">
        <v>571</v>
      </c>
      <c r="G258" s="27">
        <v>42783.16</v>
      </c>
      <c r="H258" s="27">
        <v>40745.24</v>
      </c>
      <c r="I258" s="10">
        <f t="shared" ref="I258:I321" si="4">IF($G258=0,0,$H258/$G258)</f>
        <v>0.95236630487322571</v>
      </c>
    </row>
    <row r="259" spans="1:9" ht="14.25" customHeight="1" x14ac:dyDescent="0.25">
      <c r="A259" s="25" t="s">
        <v>113</v>
      </c>
      <c r="B259" s="25" t="s">
        <v>113</v>
      </c>
      <c r="C259" s="25" t="s">
        <v>113</v>
      </c>
      <c r="D259" s="25" t="s">
        <v>586</v>
      </c>
      <c r="E259" s="25" t="s">
        <v>303</v>
      </c>
      <c r="F259" s="25" t="s">
        <v>587</v>
      </c>
      <c r="G259" s="27">
        <v>6000</v>
      </c>
      <c r="H259" s="27">
        <v>6000</v>
      </c>
      <c r="I259" s="10">
        <f t="shared" si="4"/>
        <v>1</v>
      </c>
    </row>
    <row r="260" spans="1:9" ht="14.25" customHeight="1" x14ac:dyDescent="0.25">
      <c r="A260" s="25" t="s">
        <v>113</v>
      </c>
      <c r="B260" s="25" t="s">
        <v>113</v>
      </c>
      <c r="C260" s="25" t="s">
        <v>113</v>
      </c>
      <c r="D260" s="25" t="s">
        <v>693</v>
      </c>
      <c r="E260" s="25" t="s">
        <v>303</v>
      </c>
      <c r="F260" s="25" t="s">
        <v>694</v>
      </c>
      <c r="G260" s="27">
        <v>24000</v>
      </c>
      <c r="H260" s="27">
        <v>23358</v>
      </c>
      <c r="I260" s="10">
        <f t="shared" si="4"/>
        <v>0.97324999999999995</v>
      </c>
    </row>
    <row r="261" spans="1:9" ht="27" customHeight="1" x14ac:dyDescent="0.25">
      <c r="A261" s="25" t="s">
        <v>113</v>
      </c>
      <c r="B261" s="25" t="s">
        <v>113</v>
      </c>
      <c r="C261" s="25" t="s">
        <v>113</v>
      </c>
      <c r="D261" s="25" t="s">
        <v>615</v>
      </c>
      <c r="E261" s="25" t="s">
        <v>303</v>
      </c>
      <c r="F261" s="25" t="s">
        <v>616</v>
      </c>
      <c r="G261" s="27">
        <v>12783.16</v>
      </c>
      <c r="H261" s="27">
        <v>11387.24</v>
      </c>
      <c r="I261" s="10">
        <f t="shared" si="4"/>
        <v>0.89080008386032872</v>
      </c>
    </row>
    <row r="262" spans="1:9" ht="27" customHeight="1" x14ac:dyDescent="0.25">
      <c r="A262" s="25"/>
      <c r="B262" s="25"/>
      <c r="C262" s="25" t="s">
        <v>677</v>
      </c>
      <c r="D262" s="25"/>
      <c r="E262" s="25"/>
      <c r="F262" s="25" t="s">
        <v>678</v>
      </c>
      <c r="G262" s="27">
        <v>987000</v>
      </c>
      <c r="H262" s="27">
        <v>584152.18000000005</v>
      </c>
      <c r="I262" s="10">
        <f t="shared" si="4"/>
        <v>0.59184618034447822</v>
      </c>
    </row>
    <row r="263" spans="1:9" ht="27" customHeight="1" x14ac:dyDescent="0.25">
      <c r="A263" s="25" t="s">
        <v>113</v>
      </c>
      <c r="B263" s="25" t="s">
        <v>113</v>
      </c>
      <c r="C263" s="25" t="s">
        <v>113</v>
      </c>
      <c r="D263" s="25" t="s">
        <v>468</v>
      </c>
      <c r="E263" s="25" t="s">
        <v>303</v>
      </c>
      <c r="F263" s="25" t="s">
        <v>695</v>
      </c>
      <c r="G263" s="27">
        <v>37000</v>
      </c>
      <c r="H263" s="27">
        <v>5877.12</v>
      </c>
      <c r="I263" s="10">
        <f t="shared" si="4"/>
        <v>0.15884108108108108</v>
      </c>
    </row>
    <row r="264" spans="1:9" ht="27" customHeight="1" x14ac:dyDescent="0.25">
      <c r="A264" s="25" t="s">
        <v>113</v>
      </c>
      <c r="B264" s="25" t="s">
        <v>113</v>
      </c>
      <c r="C264" s="25" t="s">
        <v>113</v>
      </c>
      <c r="D264" s="25" t="s">
        <v>679</v>
      </c>
      <c r="E264" s="25" t="s">
        <v>303</v>
      </c>
      <c r="F264" s="25" t="s">
        <v>680</v>
      </c>
      <c r="G264" s="27">
        <v>950000</v>
      </c>
      <c r="H264" s="27">
        <v>578275.06000000006</v>
      </c>
      <c r="I264" s="10">
        <f t="shared" si="4"/>
        <v>0.60871058947368428</v>
      </c>
    </row>
    <row r="265" spans="1:9" ht="27" customHeight="1" x14ac:dyDescent="0.25">
      <c r="A265" s="25"/>
      <c r="B265" s="25"/>
      <c r="C265" s="25" t="s">
        <v>623</v>
      </c>
      <c r="D265" s="25"/>
      <c r="E265" s="25"/>
      <c r="F265" s="25" t="s">
        <v>624</v>
      </c>
      <c r="G265" s="27">
        <v>13888</v>
      </c>
      <c r="H265" s="27">
        <v>12987.6</v>
      </c>
      <c r="I265" s="10">
        <f t="shared" si="4"/>
        <v>0.93516705069124428</v>
      </c>
    </row>
    <row r="266" spans="1:9" ht="27" customHeight="1" x14ac:dyDescent="0.25">
      <c r="A266" s="25" t="s">
        <v>113</v>
      </c>
      <c r="B266" s="25" t="s">
        <v>113</v>
      </c>
      <c r="C266" s="25" t="s">
        <v>113</v>
      </c>
      <c r="D266" s="25" t="s">
        <v>625</v>
      </c>
      <c r="E266" s="25" t="s">
        <v>303</v>
      </c>
      <c r="F266" s="25" t="s">
        <v>626</v>
      </c>
      <c r="G266" s="27">
        <v>13888</v>
      </c>
      <c r="H266" s="27">
        <v>12987.6</v>
      </c>
      <c r="I266" s="10">
        <f t="shared" si="4"/>
        <v>0.93516705069124428</v>
      </c>
    </row>
    <row r="267" spans="1:9" ht="27" customHeight="1" x14ac:dyDescent="0.25">
      <c r="A267" s="25"/>
      <c r="B267" s="25"/>
      <c r="C267" s="25" t="s">
        <v>592</v>
      </c>
      <c r="D267" s="25"/>
      <c r="E267" s="25"/>
      <c r="F267" s="25" t="s">
        <v>593</v>
      </c>
      <c r="G267" s="27">
        <v>247640.36</v>
      </c>
      <c r="H267" s="27">
        <v>243880.13</v>
      </c>
      <c r="I267" s="10">
        <f t="shared" si="4"/>
        <v>0.98481576266485815</v>
      </c>
    </row>
    <row r="268" spans="1:9" ht="27" customHeight="1" x14ac:dyDescent="0.25">
      <c r="A268" s="25" t="s">
        <v>113</v>
      </c>
      <c r="B268" s="25" t="s">
        <v>113</v>
      </c>
      <c r="C268" s="25" t="s">
        <v>113</v>
      </c>
      <c r="D268" s="25" t="s">
        <v>596</v>
      </c>
      <c r="E268" s="25" t="s">
        <v>303</v>
      </c>
      <c r="F268" s="25" t="s">
        <v>597</v>
      </c>
      <c r="G268" s="27">
        <v>38035.379999999997</v>
      </c>
      <c r="H268" s="27">
        <v>36741.43</v>
      </c>
      <c r="I268" s="10">
        <f t="shared" si="4"/>
        <v>0.9659803582874682</v>
      </c>
    </row>
    <row r="269" spans="1:9" ht="27" customHeight="1" x14ac:dyDescent="0.25">
      <c r="A269" s="25" t="s">
        <v>113</v>
      </c>
      <c r="B269" s="25" t="s">
        <v>113</v>
      </c>
      <c r="C269" s="25" t="s">
        <v>113</v>
      </c>
      <c r="D269" s="25" t="s">
        <v>598</v>
      </c>
      <c r="E269" s="25" t="s">
        <v>303</v>
      </c>
      <c r="F269" s="25" t="s">
        <v>599</v>
      </c>
      <c r="G269" s="27">
        <v>5623.3</v>
      </c>
      <c r="H269" s="27">
        <v>5264.12</v>
      </c>
      <c r="I269" s="10">
        <f t="shared" si="4"/>
        <v>0.93612647377874192</v>
      </c>
    </row>
    <row r="270" spans="1:9" ht="27" customHeight="1" x14ac:dyDescent="0.25">
      <c r="A270" s="25" t="s">
        <v>113</v>
      </c>
      <c r="B270" s="25" t="s">
        <v>113</v>
      </c>
      <c r="C270" s="25" t="s">
        <v>113</v>
      </c>
      <c r="D270" s="25" t="s">
        <v>687</v>
      </c>
      <c r="E270" s="25" t="s">
        <v>303</v>
      </c>
      <c r="F270" s="25" t="s">
        <v>688</v>
      </c>
      <c r="G270" s="27">
        <v>191973.9</v>
      </c>
      <c r="H270" s="27">
        <v>189876.42</v>
      </c>
      <c r="I270" s="10">
        <f t="shared" si="4"/>
        <v>0.98907413976587455</v>
      </c>
    </row>
    <row r="271" spans="1:9" ht="27" customHeight="1" x14ac:dyDescent="0.25">
      <c r="A271" s="25" t="s">
        <v>113</v>
      </c>
      <c r="B271" s="25" t="s">
        <v>113</v>
      </c>
      <c r="C271" s="25" t="s">
        <v>113</v>
      </c>
      <c r="D271" s="25" t="s">
        <v>689</v>
      </c>
      <c r="E271" s="25" t="s">
        <v>303</v>
      </c>
      <c r="F271" s="25" t="s">
        <v>690</v>
      </c>
      <c r="G271" s="27">
        <v>12007.78</v>
      </c>
      <c r="H271" s="27">
        <v>11998.16</v>
      </c>
      <c r="I271" s="10">
        <f t="shared" si="4"/>
        <v>0.99919885274380438</v>
      </c>
    </row>
    <row r="272" spans="1:9" ht="27" customHeight="1" x14ac:dyDescent="0.25">
      <c r="A272" s="7"/>
      <c r="B272" s="7" t="s">
        <v>470</v>
      </c>
      <c r="C272" s="7"/>
      <c r="D272" s="7"/>
      <c r="E272" s="7"/>
      <c r="F272" s="7" t="s">
        <v>471</v>
      </c>
      <c r="G272" s="29">
        <v>3709204.84</v>
      </c>
      <c r="H272" s="29">
        <v>3417176.78</v>
      </c>
      <c r="I272" s="10">
        <f t="shared" si="4"/>
        <v>0.92126936295057782</v>
      </c>
    </row>
    <row r="273" spans="1:9" ht="27" customHeight="1" x14ac:dyDescent="0.25">
      <c r="A273" s="25"/>
      <c r="B273" s="25"/>
      <c r="C273" s="25" t="s">
        <v>570</v>
      </c>
      <c r="D273" s="25"/>
      <c r="E273" s="25"/>
      <c r="F273" s="25" t="s">
        <v>571</v>
      </c>
      <c r="G273" s="27">
        <v>615294.57999999996</v>
      </c>
      <c r="H273" s="27">
        <v>547932.37</v>
      </c>
      <c r="I273" s="10">
        <f t="shared" si="4"/>
        <v>0.89052039106211534</v>
      </c>
    </row>
    <row r="274" spans="1:9" ht="27" customHeight="1" x14ac:dyDescent="0.25">
      <c r="A274" s="25" t="s">
        <v>113</v>
      </c>
      <c r="B274" s="25" t="s">
        <v>113</v>
      </c>
      <c r="C274" s="25" t="s">
        <v>113</v>
      </c>
      <c r="D274" s="25" t="s">
        <v>586</v>
      </c>
      <c r="E274" s="25" t="s">
        <v>303</v>
      </c>
      <c r="F274" s="25" t="s">
        <v>587</v>
      </c>
      <c r="G274" s="27">
        <v>75070</v>
      </c>
      <c r="H274" s="27">
        <v>71366.47</v>
      </c>
      <c r="I274" s="10">
        <f t="shared" si="4"/>
        <v>0.95066564539762888</v>
      </c>
    </row>
    <row r="275" spans="1:9" ht="27" customHeight="1" x14ac:dyDescent="0.25">
      <c r="A275" s="25" t="s">
        <v>113</v>
      </c>
      <c r="B275" s="25" t="s">
        <v>113</v>
      </c>
      <c r="C275" s="25" t="s">
        <v>113</v>
      </c>
      <c r="D275" s="25" t="s">
        <v>693</v>
      </c>
      <c r="E275" s="25" t="s">
        <v>303</v>
      </c>
      <c r="F275" s="25" t="s">
        <v>694</v>
      </c>
      <c r="G275" s="27">
        <v>180000</v>
      </c>
      <c r="H275" s="27">
        <v>158270.29</v>
      </c>
      <c r="I275" s="10">
        <f t="shared" si="4"/>
        <v>0.8792793888888889</v>
      </c>
    </row>
    <row r="276" spans="1:9" ht="14.25" customHeight="1" x14ac:dyDescent="0.25">
      <c r="A276" s="25" t="s">
        <v>113</v>
      </c>
      <c r="B276" s="25" t="s">
        <v>113</v>
      </c>
      <c r="C276" s="25" t="s">
        <v>113</v>
      </c>
      <c r="D276" s="25" t="s">
        <v>671</v>
      </c>
      <c r="E276" s="25" t="s">
        <v>303</v>
      </c>
      <c r="F276" s="25" t="s">
        <v>672</v>
      </c>
      <c r="G276" s="27">
        <v>800</v>
      </c>
      <c r="H276" s="27">
        <v>0</v>
      </c>
      <c r="I276" s="10">
        <f t="shared" si="4"/>
        <v>0</v>
      </c>
    </row>
    <row r="277" spans="1:9" ht="27" customHeight="1" x14ac:dyDescent="0.25">
      <c r="A277" s="25" t="s">
        <v>113</v>
      </c>
      <c r="B277" s="25" t="s">
        <v>113</v>
      </c>
      <c r="C277" s="25" t="s">
        <v>113</v>
      </c>
      <c r="D277" s="25" t="s">
        <v>600</v>
      </c>
      <c r="E277" s="25" t="s">
        <v>303</v>
      </c>
      <c r="F277" s="25" t="s">
        <v>601</v>
      </c>
      <c r="G277" s="27">
        <v>156201.38</v>
      </c>
      <c r="H277" s="27">
        <v>132595.97</v>
      </c>
      <c r="I277" s="10">
        <f t="shared" si="4"/>
        <v>0.84887835177896631</v>
      </c>
    </row>
    <row r="278" spans="1:9" ht="14.25" customHeight="1" x14ac:dyDescent="0.25">
      <c r="A278" s="25" t="s">
        <v>113</v>
      </c>
      <c r="B278" s="25" t="s">
        <v>113</v>
      </c>
      <c r="C278" s="25" t="s">
        <v>113</v>
      </c>
      <c r="D278" s="25" t="s">
        <v>588</v>
      </c>
      <c r="E278" s="25" t="s">
        <v>303</v>
      </c>
      <c r="F278" s="25" t="s">
        <v>589</v>
      </c>
      <c r="G278" s="27">
        <v>2000</v>
      </c>
      <c r="H278" s="27">
        <v>0</v>
      </c>
      <c r="I278" s="10">
        <f t="shared" si="4"/>
        <v>0</v>
      </c>
    </row>
    <row r="279" spans="1:9" ht="27" customHeight="1" x14ac:dyDescent="0.25">
      <c r="A279" s="25" t="s">
        <v>113</v>
      </c>
      <c r="B279" s="25" t="s">
        <v>113</v>
      </c>
      <c r="C279" s="25" t="s">
        <v>113</v>
      </c>
      <c r="D279" s="25" t="s">
        <v>613</v>
      </c>
      <c r="E279" s="25" t="s">
        <v>303</v>
      </c>
      <c r="F279" s="25" t="s">
        <v>614</v>
      </c>
      <c r="G279" s="27">
        <v>4535</v>
      </c>
      <c r="H279" s="27">
        <v>4427.1499999999996</v>
      </c>
      <c r="I279" s="10">
        <f t="shared" si="4"/>
        <v>0.97621830209481797</v>
      </c>
    </row>
    <row r="280" spans="1:9" ht="27" customHeight="1" x14ac:dyDescent="0.25">
      <c r="A280" s="25" t="s">
        <v>113</v>
      </c>
      <c r="B280" s="25" t="s">
        <v>113</v>
      </c>
      <c r="C280" s="25" t="s">
        <v>113</v>
      </c>
      <c r="D280" s="25" t="s">
        <v>574</v>
      </c>
      <c r="E280" s="25" t="s">
        <v>303</v>
      </c>
      <c r="F280" s="25" t="s">
        <v>575</v>
      </c>
      <c r="G280" s="27">
        <v>70100</v>
      </c>
      <c r="H280" s="27">
        <v>65416.86</v>
      </c>
      <c r="I280" s="10">
        <f t="shared" si="4"/>
        <v>0.93319343794579168</v>
      </c>
    </row>
    <row r="281" spans="1:9" ht="14.25" customHeight="1" x14ac:dyDescent="0.25">
      <c r="A281" s="25" t="s">
        <v>113</v>
      </c>
      <c r="B281" s="25" t="s">
        <v>113</v>
      </c>
      <c r="C281" s="25" t="s">
        <v>113</v>
      </c>
      <c r="D281" s="25" t="s">
        <v>602</v>
      </c>
      <c r="E281" s="25" t="s">
        <v>303</v>
      </c>
      <c r="F281" s="25" t="s">
        <v>603</v>
      </c>
      <c r="G281" s="27">
        <v>2000</v>
      </c>
      <c r="H281" s="27">
        <v>692.52</v>
      </c>
      <c r="I281" s="10">
        <f t="shared" si="4"/>
        <v>0.34626000000000001</v>
      </c>
    </row>
    <row r="282" spans="1:9" ht="27" customHeight="1" x14ac:dyDescent="0.25">
      <c r="A282" s="25" t="s">
        <v>113</v>
      </c>
      <c r="B282" s="25" t="s">
        <v>113</v>
      </c>
      <c r="C282" s="25" t="s">
        <v>113</v>
      </c>
      <c r="D282" s="25" t="s">
        <v>608</v>
      </c>
      <c r="E282" s="25" t="s">
        <v>303</v>
      </c>
      <c r="F282" s="25" t="s">
        <v>609</v>
      </c>
      <c r="G282" s="27">
        <v>2700</v>
      </c>
      <c r="H282" s="27">
        <v>512.9</v>
      </c>
      <c r="I282" s="10">
        <f t="shared" si="4"/>
        <v>0.18996296296296294</v>
      </c>
    </row>
    <row r="283" spans="1:9" ht="27" customHeight="1" x14ac:dyDescent="0.25">
      <c r="A283" s="25" t="s">
        <v>113</v>
      </c>
      <c r="B283" s="25" t="s">
        <v>113</v>
      </c>
      <c r="C283" s="25" t="s">
        <v>113</v>
      </c>
      <c r="D283" s="25" t="s">
        <v>590</v>
      </c>
      <c r="E283" s="25" t="s">
        <v>303</v>
      </c>
      <c r="F283" s="25" t="s">
        <v>591</v>
      </c>
      <c r="G283" s="27">
        <v>9000</v>
      </c>
      <c r="H283" s="27">
        <v>5065.07</v>
      </c>
      <c r="I283" s="10">
        <f t="shared" si="4"/>
        <v>0.56278555555555554</v>
      </c>
    </row>
    <row r="284" spans="1:9" ht="27" customHeight="1" x14ac:dyDescent="0.25">
      <c r="A284" s="25" t="s">
        <v>113</v>
      </c>
      <c r="B284" s="25" t="s">
        <v>113</v>
      </c>
      <c r="C284" s="25" t="s">
        <v>113</v>
      </c>
      <c r="D284" s="25" t="s">
        <v>615</v>
      </c>
      <c r="E284" s="25" t="s">
        <v>303</v>
      </c>
      <c r="F284" s="25" t="s">
        <v>616</v>
      </c>
      <c r="G284" s="27">
        <v>108088.2</v>
      </c>
      <c r="H284" s="27">
        <v>106978.14</v>
      </c>
      <c r="I284" s="10">
        <f t="shared" si="4"/>
        <v>0.98973005378940537</v>
      </c>
    </row>
    <row r="285" spans="1:9" ht="14.25" customHeight="1" x14ac:dyDescent="0.25">
      <c r="A285" s="25" t="s">
        <v>113</v>
      </c>
      <c r="B285" s="25" t="s">
        <v>113</v>
      </c>
      <c r="C285" s="25" t="s">
        <v>113</v>
      </c>
      <c r="D285" s="25" t="s">
        <v>619</v>
      </c>
      <c r="E285" s="25" t="s">
        <v>303</v>
      </c>
      <c r="F285" s="25" t="s">
        <v>620</v>
      </c>
      <c r="G285" s="27">
        <v>1000</v>
      </c>
      <c r="H285" s="27">
        <v>282</v>
      </c>
      <c r="I285" s="10">
        <f t="shared" si="4"/>
        <v>0.28199999999999997</v>
      </c>
    </row>
    <row r="286" spans="1:9" ht="27" customHeight="1" x14ac:dyDescent="0.25">
      <c r="A286" s="25" t="s">
        <v>113</v>
      </c>
      <c r="B286" s="25" t="s">
        <v>113</v>
      </c>
      <c r="C286" s="25" t="s">
        <v>113</v>
      </c>
      <c r="D286" s="25" t="s">
        <v>621</v>
      </c>
      <c r="E286" s="25" t="s">
        <v>303</v>
      </c>
      <c r="F286" s="25" t="s">
        <v>622</v>
      </c>
      <c r="G286" s="27">
        <v>3800</v>
      </c>
      <c r="H286" s="27">
        <v>2325</v>
      </c>
      <c r="I286" s="10">
        <f t="shared" si="4"/>
        <v>0.61184210526315785</v>
      </c>
    </row>
    <row r="287" spans="1:9" ht="27" customHeight="1" x14ac:dyDescent="0.25">
      <c r="A287" s="25"/>
      <c r="B287" s="25"/>
      <c r="C287" s="25" t="s">
        <v>677</v>
      </c>
      <c r="D287" s="25"/>
      <c r="E287" s="25"/>
      <c r="F287" s="25" t="s">
        <v>678</v>
      </c>
      <c r="G287" s="27">
        <v>266800</v>
      </c>
      <c r="H287" s="27">
        <v>164680.85999999999</v>
      </c>
      <c r="I287" s="10">
        <f t="shared" si="4"/>
        <v>0.61724460269865067</v>
      </c>
    </row>
    <row r="288" spans="1:9" ht="27" customHeight="1" x14ac:dyDescent="0.25">
      <c r="A288" s="25" t="s">
        <v>113</v>
      </c>
      <c r="B288" s="25" t="s">
        <v>113</v>
      </c>
      <c r="C288" s="25" t="s">
        <v>113</v>
      </c>
      <c r="D288" s="25" t="s">
        <v>468</v>
      </c>
      <c r="E288" s="25" t="s">
        <v>303</v>
      </c>
      <c r="F288" s="25" t="s">
        <v>695</v>
      </c>
      <c r="G288" s="27">
        <v>266800</v>
      </c>
      <c r="H288" s="27">
        <v>164680.85999999999</v>
      </c>
      <c r="I288" s="10">
        <f t="shared" si="4"/>
        <v>0.61724460269865067</v>
      </c>
    </row>
    <row r="289" spans="1:9" ht="27" customHeight="1" x14ac:dyDescent="0.25">
      <c r="A289" s="25"/>
      <c r="B289" s="25"/>
      <c r="C289" s="25" t="s">
        <v>623</v>
      </c>
      <c r="D289" s="25"/>
      <c r="E289" s="25"/>
      <c r="F289" s="25" t="s">
        <v>624</v>
      </c>
      <c r="G289" s="27">
        <v>106882.8</v>
      </c>
      <c r="H289" s="27">
        <v>94608.04</v>
      </c>
      <c r="I289" s="10">
        <f t="shared" si="4"/>
        <v>0.88515682598135514</v>
      </c>
    </row>
    <row r="290" spans="1:9" ht="27" customHeight="1" x14ac:dyDescent="0.25">
      <c r="A290" s="25" t="s">
        <v>113</v>
      </c>
      <c r="B290" s="25" t="s">
        <v>113</v>
      </c>
      <c r="C290" s="25" t="s">
        <v>113</v>
      </c>
      <c r="D290" s="25" t="s">
        <v>625</v>
      </c>
      <c r="E290" s="25" t="s">
        <v>303</v>
      </c>
      <c r="F290" s="25" t="s">
        <v>626</v>
      </c>
      <c r="G290" s="27">
        <v>106882.8</v>
      </c>
      <c r="H290" s="27">
        <v>94608.04</v>
      </c>
      <c r="I290" s="10">
        <f t="shared" si="4"/>
        <v>0.88515682598135514</v>
      </c>
    </row>
    <row r="291" spans="1:9" ht="27" customHeight="1" x14ac:dyDescent="0.25">
      <c r="A291" s="25"/>
      <c r="B291" s="25"/>
      <c r="C291" s="25" t="s">
        <v>592</v>
      </c>
      <c r="D291" s="25"/>
      <c r="E291" s="25"/>
      <c r="F291" s="25" t="s">
        <v>593</v>
      </c>
      <c r="G291" s="27">
        <v>2720227.46</v>
      </c>
      <c r="H291" s="27">
        <v>2609955.5099999998</v>
      </c>
      <c r="I291" s="10">
        <f t="shared" si="4"/>
        <v>0.95946223188262347</v>
      </c>
    </row>
    <row r="292" spans="1:9" ht="27" customHeight="1" x14ac:dyDescent="0.25">
      <c r="A292" s="25" t="s">
        <v>113</v>
      </c>
      <c r="B292" s="25" t="s">
        <v>113</v>
      </c>
      <c r="C292" s="25" t="s">
        <v>113</v>
      </c>
      <c r="D292" s="25" t="s">
        <v>594</v>
      </c>
      <c r="E292" s="25" t="s">
        <v>303</v>
      </c>
      <c r="F292" s="25" t="s">
        <v>595</v>
      </c>
      <c r="G292" s="27">
        <v>697719.6</v>
      </c>
      <c r="H292" s="27">
        <v>683849.22</v>
      </c>
      <c r="I292" s="10">
        <f t="shared" si="4"/>
        <v>0.98012040940228706</v>
      </c>
    </row>
    <row r="293" spans="1:9" ht="14.25" customHeight="1" x14ac:dyDescent="0.25">
      <c r="A293" s="25" t="s">
        <v>113</v>
      </c>
      <c r="B293" s="25" t="s">
        <v>113</v>
      </c>
      <c r="C293" s="25" t="s">
        <v>113</v>
      </c>
      <c r="D293" s="25" t="s">
        <v>627</v>
      </c>
      <c r="E293" s="25" t="s">
        <v>303</v>
      </c>
      <c r="F293" s="25" t="s">
        <v>628</v>
      </c>
      <c r="G293" s="27">
        <v>43780.77</v>
      </c>
      <c r="H293" s="27">
        <v>43780.77</v>
      </c>
      <c r="I293" s="10">
        <f t="shared" si="4"/>
        <v>1</v>
      </c>
    </row>
    <row r="294" spans="1:9" ht="27" customHeight="1" x14ac:dyDescent="0.25">
      <c r="A294" s="25" t="s">
        <v>113</v>
      </c>
      <c r="B294" s="25" t="s">
        <v>113</v>
      </c>
      <c r="C294" s="25" t="s">
        <v>113</v>
      </c>
      <c r="D294" s="25" t="s">
        <v>596</v>
      </c>
      <c r="E294" s="25" t="s">
        <v>303</v>
      </c>
      <c r="F294" s="25" t="s">
        <v>597</v>
      </c>
      <c r="G294" s="27">
        <v>376909.72</v>
      </c>
      <c r="H294" s="27">
        <v>359732.68</v>
      </c>
      <c r="I294" s="10">
        <f t="shared" si="4"/>
        <v>0.95442664625364404</v>
      </c>
    </row>
    <row r="295" spans="1:9" ht="27" customHeight="1" x14ac:dyDescent="0.25">
      <c r="A295" s="25" t="s">
        <v>113</v>
      </c>
      <c r="B295" s="25" t="s">
        <v>113</v>
      </c>
      <c r="C295" s="25" t="s">
        <v>113</v>
      </c>
      <c r="D295" s="25" t="s">
        <v>598</v>
      </c>
      <c r="E295" s="25" t="s">
        <v>303</v>
      </c>
      <c r="F295" s="25" t="s">
        <v>599</v>
      </c>
      <c r="G295" s="27">
        <v>45150.57</v>
      </c>
      <c r="H295" s="27">
        <v>39395.760000000002</v>
      </c>
      <c r="I295" s="10">
        <f t="shared" si="4"/>
        <v>0.87254180844228546</v>
      </c>
    </row>
    <row r="296" spans="1:9" ht="27" customHeight="1" x14ac:dyDescent="0.25">
      <c r="A296" s="25" t="s">
        <v>113</v>
      </c>
      <c r="B296" s="25" t="s">
        <v>113</v>
      </c>
      <c r="C296" s="25" t="s">
        <v>113</v>
      </c>
      <c r="D296" s="25" t="s">
        <v>629</v>
      </c>
      <c r="E296" s="25" t="s">
        <v>303</v>
      </c>
      <c r="F296" s="25" t="s">
        <v>630</v>
      </c>
      <c r="G296" s="27">
        <v>14500</v>
      </c>
      <c r="H296" s="27">
        <v>13184.62</v>
      </c>
      <c r="I296" s="10">
        <f t="shared" si="4"/>
        <v>0.90928413793103458</v>
      </c>
    </row>
    <row r="297" spans="1:9" ht="27" customHeight="1" x14ac:dyDescent="0.25">
      <c r="A297" s="25" t="s">
        <v>113</v>
      </c>
      <c r="B297" s="25" t="s">
        <v>113</v>
      </c>
      <c r="C297" s="25" t="s">
        <v>113</v>
      </c>
      <c r="D297" s="25" t="s">
        <v>687</v>
      </c>
      <c r="E297" s="25" t="s">
        <v>303</v>
      </c>
      <c r="F297" s="25" t="s">
        <v>688</v>
      </c>
      <c r="G297" s="27">
        <v>1463500.79</v>
      </c>
      <c r="H297" s="27">
        <v>1391386.45</v>
      </c>
      <c r="I297" s="10">
        <f t="shared" si="4"/>
        <v>0.95072476865557409</v>
      </c>
    </row>
    <row r="298" spans="1:9" ht="27" customHeight="1" x14ac:dyDescent="0.25">
      <c r="A298" s="25" t="s">
        <v>113</v>
      </c>
      <c r="B298" s="25" t="s">
        <v>113</v>
      </c>
      <c r="C298" s="25" t="s">
        <v>113</v>
      </c>
      <c r="D298" s="25" t="s">
        <v>689</v>
      </c>
      <c r="E298" s="25" t="s">
        <v>303</v>
      </c>
      <c r="F298" s="25" t="s">
        <v>690</v>
      </c>
      <c r="G298" s="27">
        <v>78666.009999999995</v>
      </c>
      <c r="H298" s="27">
        <v>78626.009999999995</v>
      </c>
      <c r="I298" s="10">
        <f t="shared" si="4"/>
        <v>0.99949152117922335</v>
      </c>
    </row>
    <row r="299" spans="1:9" ht="27" customHeight="1" x14ac:dyDescent="0.25">
      <c r="A299" s="7"/>
      <c r="B299" s="7" t="s">
        <v>696</v>
      </c>
      <c r="C299" s="7"/>
      <c r="D299" s="7"/>
      <c r="E299" s="7"/>
      <c r="F299" s="7" t="s">
        <v>697</v>
      </c>
      <c r="G299" s="29">
        <v>449390.57</v>
      </c>
      <c r="H299" s="29">
        <v>410302.95</v>
      </c>
      <c r="I299" s="10">
        <f t="shared" si="4"/>
        <v>0.91302082729506318</v>
      </c>
    </row>
    <row r="300" spans="1:9" ht="27" customHeight="1" x14ac:dyDescent="0.25">
      <c r="A300" s="25"/>
      <c r="B300" s="25"/>
      <c r="C300" s="25" t="s">
        <v>570</v>
      </c>
      <c r="D300" s="25"/>
      <c r="E300" s="25"/>
      <c r="F300" s="25" t="s">
        <v>571</v>
      </c>
      <c r="G300" s="27">
        <v>28488.14</v>
      </c>
      <c r="H300" s="27">
        <v>18841.14</v>
      </c>
      <c r="I300" s="10">
        <f t="shared" si="4"/>
        <v>0.66136785342953242</v>
      </c>
    </row>
    <row r="301" spans="1:9" ht="27" customHeight="1" x14ac:dyDescent="0.25">
      <c r="A301" s="25" t="s">
        <v>113</v>
      </c>
      <c r="B301" s="25" t="s">
        <v>113</v>
      </c>
      <c r="C301" s="25" t="s">
        <v>113</v>
      </c>
      <c r="D301" s="25" t="s">
        <v>586</v>
      </c>
      <c r="E301" s="25" t="s">
        <v>303</v>
      </c>
      <c r="F301" s="25" t="s">
        <v>587</v>
      </c>
      <c r="G301" s="27">
        <v>3300</v>
      </c>
      <c r="H301" s="27">
        <v>1077.05</v>
      </c>
      <c r="I301" s="10">
        <f t="shared" si="4"/>
        <v>0.32637878787878788</v>
      </c>
    </row>
    <row r="302" spans="1:9" ht="27" customHeight="1" x14ac:dyDescent="0.25">
      <c r="A302" s="25" t="s">
        <v>113</v>
      </c>
      <c r="B302" s="25" t="s">
        <v>113</v>
      </c>
      <c r="C302" s="25" t="s">
        <v>113</v>
      </c>
      <c r="D302" s="25" t="s">
        <v>615</v>
      </c>
      <c r="E302" s="25" t="s">
        <v>303</v>
      </c>
      <c r="F302" s="25" t="s">
        <v>616</v>
      </c>
      <c r="G302" s="27">
        <v>25188.14</v>
      </c>
      <c r="H302" s="27">
        <v>17764.09</v>
      </c>
      <c r="I302" s="10">
        <f t="shared" si="4"/>
        <v>0.70525612450939212</v>
      </c>
    </row>
    <row r="303" spans="1:9" ht="27" customHeight="1" x14ac:dyDescent="0.25">
      <c r="A303" s="25"/>
      <c r="B303" s="25"/>
      <c r="C303" s="25" t="s">
        <v>623</v>
      </c>
      <c r="D303" s="25"/>
      <c r="E303" s="25"/>
      <c r="F303" s="25" t="s">
        <v>624</v>
      </c>
      <c r="G303" s="27">
        <v>30759.26</v>
      </c>
      <c r="H303" s="27">
        <v>21606.62</v>
      </c>
      <c r="I303" s="10">
        <f t="shared" si="4"/>
        <v>0.70244277658175136</v>
      </c>
    </row>
    <row r="304" spans="1:9" ht="27" customHeight="1" x14ac:dyDescent="0.25">
      <c r="A304" s="25" t="s">
        <v>113</v>
      </c>
      <c r="B304" s="25" t="s">
        <v>113</v>
      </c>
      <c r="C304" s="25" t="s">
        <v>113</v>
      </c>
      <c r="D304" s="25" t="s">
        <v>625</v>
      </c>
      <c r="E304" s="25" t="s">
        <v>303</v>
      </c>
      <c r="F304" s="25" t="s">
        <v>626</v>
      </c>
      <c r="G304" s="27">
        <v>30759.26</v>
      </c>
      <c r="H304" s="27">
        <v>21606.62</v>
      </c>
      <c r="I304" s="10">
        <f t="shared" si="4"/>
        <v>0.70244277658175136</v>
      </c>
    </row>
    <row r="305" spans="1:9" ht="27" customHeight="1" x14ac:dyDescent="0.25">
      <c r="A305" s="25"/>
      <c r="B305" s="25"/>
      <c r="C305" s="25" t="s">
        <v>592</v>
      </c>
      <c r="D305" s="25"/>
      <c r="E305" s="25"/>
      <c r="F305" s="25" t="s">
        <v>593</v>
      </c>
      <c r="G305" s="27">
        <v>390143.17</v>
      </c>
      <c r="H305" s="27">
        <v>369855.19</v>
      </c>
      <c r="I305" s="10">
        <f t="shared" si="4"/>
        <v>0.94799862829842696</v>
      </c>
    </row>
    <row r="306" spans="1:9" ht="27" customHeight="1" x14ac:dyDescent="0.25">
      <c r="A306" s="25" t="s">
        <v>113</v>
      </c>
      <c r="B306" s="25" t="s">
        <v>113</v>
      </c>
      <c r="C306" s="25" t="s">
        <v>113</v>
      </c>
      <c r="D306" s="25" t="s">
        <v>596</v>
      </c>
      <c r="E306" s="25" t="s">
        <v>303</v>
      </c>
      <c r="F306" s="25" t="s">
        <v>597</v>
      </c>
      <c r="G306" s="27">
        <v>58839.26</v>
      </c>
      <c r="H306" s="27">
        <v>55629.54</v>
      </c>
      <c r="I306" s="10">
        <f t="shared" si="4"/>
        <v>0.94544934793537505</v>
      </c>
    </row>
    <row r="307" spans="1:9" ht="27" customHeight="1" x14ac:dyDescent="0.25">
      <c r="A307" s="25" t="s">
        <v>113</v>
      </c>
      <c r="B307" s="25" t="s">
        <v>113</v>
      </c>
      <c r="C307" s="25" t="s">
        <v>113</v>
      </c>
      <c r="D307" s="25" t="s">
        <v>598</v>
      </c>
      <c r="E307" s="25" t="s">
        <v>303</v>
      </c>
      <c r="F307" s="25" t="s">
        <v>599</v>
      </c>
      <c r="G307" s="27">
        <v>7948.98</v>
      </c>
      <c r="H307" s="27">
        <v>3006.48</v>
      </c>
      <c r="I307" s="10">
        <f t="shared" si="4"/>
        <v>0.37822211151619456</v>
      </c>
    </row>
    <row r="308" spans="1:9" ht="27" customHeight="1" x14ac:dyDescent="0.25">
      <c r="A308" s="25" t="s">
        <v>113</v>
      </c>
      <c r="B308" s="25" t="s">
        <v>113</v>
      </c>
      <c r="C308" s="25" t="s">
        <v>113</v>
      </c>
      <c r="D308" s="25" t="s">
        <v>687</v>
      </c>
      <c r="E308" s="25" t="s">
        <v>303</v>
      </c>
      <c r="F308" s="25" t="s">
        <v>688</v>
      </c>
      <c r="G308" s="27">
        <v>311032.44</v>
      </c>
      <c r="H308" s="27">
        <v>298906.61</v>
      </c>
      <c r="I308" s="10">
        <f t="shared" si="4"/>
        <v>0.96101425947724295</v>
      </c>
    </row>
    <row r="309" spans="1:9" ht="27" customHeight="1" x14ac:dyDescent="0.25">
      <c r="A309" s="25" t="s">
        <v>113</v>
      </c>
      <c r="B309" s="25" t="s">
        <v>113</v>
      </c>
      <c r="C309" s="25" t="s">
        <v>113</v>
      </c>
      <c r="D309" s="25" t="s">
        <v>689</v>
      </c>
      <c r="E309" s="25" t="s">
        <v>303</v>
      </c>
      <c r="F309" s="25" t="s">
        <v>690</v>
      </c>
      <c r="G309" s="27">
        <v>12322.49</v>
      </c>
      <c r="H309" s="27">
        <v>12312.56</v>
      </c>
      <c r="I309" s="10">
        <f t="shared" si="4"/>
        <v>0.99919415637586229</v>
      </c>
    </row>
    <row r="310" spans="1:9" ht="27" customHeight="1" x14ac:dyDescent="0.25">
      <c r="A310" s="7"/>
      <c r="B310" s="7" t="s">
        <v>698</v>
      </c>
      <c r="C310" s="7"/>
      <c r="D310" s="7"/>
      <c r="E310" s="7"/>
      <c r="F310" s="7" t="s">
        <v>699</v>
      </c>
      <c r="G310" s="29">
        <v>939120</v>
      </c>
      <c r="H310" s="29">
        <v>847585.33</v>
      </c>
      <c r="I310" s="10">
        <f t="shared" si="4"/>
        <v>0.90253144433086285</v>
      </c>
    </row>
    <row r="311" spans="1:9" ht="27" customHeight="1" x14ac:dyDescent="0.25">
      <c r="A311" s="25"/>
      <c r="B311" s="25"/>
      <c r="C311" s="25" t="s">
        <v>570</v>
      </c>
      <c r="D311" s="25"/>
      <c r="E311" s="25"/>
      <c r="F311" s="25" t="s">
        <v>571</v>
      </c>
      <c r="G311" s="27">
        <v>900000</v>
      </c>
      <c r="H311" s="27">
        <v>846065.24</v>
      </c>
      <c r="I311" s="10">
        <f t="shared" si="4"/>
        <v>0.94007248888888884</v>
      </c>
    </row>
    <row r="312" spans="1:9" ht="27" customHeight="1" x14ac:dyDescent="0.25">
      <c r="A312" s="25" t="s">
        <v>113</v>
      </c>
      <c r="B312" s="25" t="s">
        <v>113</v>
      </c>
      <c r="C312" s="25" t="s">
        <v>113</v>
      </c>
      <c r="D312" s="25" t="s">
        <v>574</v>
      </c>
      <c r="E312" s="25" t="s">
        <v>303</v>
      </c>
      <c r="F312" s="25" t="s">
        <v>575</v>
      </c>
      <c r="G312" s="27">
        <v>900000</v>
      </c>
      <c r="H312" s="27">
        <v>846065.24</v>
      </c>
      <c r="I312" s="10">
        <f t="shared" si="4"/>
        <v>0.94007248888888884</v>
      </c>
    </row>
    <row r="313" spans="1:9" ht="27" customHeight="1" x14ac:dyDescent="0.25">
      <c r="A313" s="25"/>
      <c r="B313" s="25"/>
      <c r="C313" s="25" t="s">
        <v>592</v>
      </c>
      <c r="D313" s="25"/>
      <c r="E313" s="25"/>
      <c r="F313" s="25" t="s">
        <v>593</v>
      </c>
      <c r="G313" s="27">
        <v>39120</v>
      </c>
      <c r="H313" s="27">
        <v>1520.09</v>
      </c>
      <c r="I313" s="10">
        <f t="shared" si="4"/>
        <v>3.8857106339468303E-2</v>
      </c>
    </row>
    <row r="314" spans="1:9" ht="14.25" customHeight="1" x14ac:dyDescent="0.25">
      <c r="A314" s="25" t="s">
        <v>113</v>
      </c>
      <c r="B314" s="25" t="s">
        <v>113</v>
      </c>
      <c r="C314" s="25" t="s">
        <v>113</v>
      </c>
      <c r="D314" s="25" t="s">
        <v>596</v>
      </c>
      <c r="E314" s="25" t="s">
        <v>303</v>
      </c>
      <c r="F314" s="25" t="s">
        <v>597</v>
      </c>
      <c r="G314" s="27">
        <v>13000</v>
      </c>
      <c r="H314" s="27">
        <v>220.09</v>
      </c>
      <c r="I314" s="10">
        <f t="shared" si="4"/>
        <v>1.6930000000000001E-2</v>
      </c>
    </row>
    <row r="315" spans="1:9" ht="27" customHeight="1" x14ac:dyDescent="0.25">
      <c r="A315" s="25" t="s">
        <v>113</v>
      </c>
      <c r="B315" s="25" t="s">
        <v>113</v>
      </c>
      <c r="C315" s="25" t="s">
        <v>113</v>
      </c>
      <c r="D315" s="25" t="s">
        <v>629</v>
      </c>
      <c r="E315" s="25" t="s">
        <v>303</v>
      </c>
      <c r="F315" s="25" t="s">
        <v>630</v>
      </c>
      <c r="G315" s="27">
        <v>26120</v>
      </c>
      <c r="H315" s="27">
        <v>1300</v>
      </c>
      <c r="I315" s="10">
        <f t="shared" si="4"/>
        <v>4.9770290964777947E-2</v>
      </c>
    </row>
    <row r="316" spans="1:9" ht="14.25" customHeight="1" x14ac:dyDescent="0.25">
      <c r="A316" s="7"/>
      <c r="B316" s="7" t="s">
        <v>700</v>
      </c>
      <c r="C316" s="7"/>
      <c r="D316" s="7"/>
      <c r="E316" s="7"/>
      <c r="F316" s="7" t="s">
        <v>701</v>
      </c>
      <c r="G316" s="29">
        <v>15.25</v>
      </c>
      <c r="H316" s="29">
        <v>0</v>
      </c>
      <c r="I316" s="10">
        <f t="shared" si="4"/>
        <v>0</v>
      </c>
    </row>
    <row r="317" spans="1:9" ht="14.25" customHeight="1" x14ac:dyDescent="0.25">
      <c r="A317" s="25"/>
      <c r="B317" s="25"/>
      <c r="C317" s="25" t="s">
        <v>592</v>
      </c>
      <c r="D317" s="25"/>
      <c r="E317" s="25"/>
      <c r="F317" s="25" t="s">
        <v>593</v>
      </c>
      <c r="G317" s="27">
        <v>15.25</v>
      </c>
      <c r="H317" s="27">
        <v>0</v>
      </c>
      <c r="I317" s="10">
        <f t="shared" si="4"/>
        <v>0</v>
      </c>
    </row>
    <row r="318" spans="1:9" ht="14.25" customHeight="1" x14ac:dyDescent="0.25">
      <c r="A318" s="25" t="s">
        <v>113</v>
      </c>
      <c r="B318" s="25" t="s">
        <v>113</v>
      </c>
      <c r="C318" s="25" t="s">
        <v>113</v>
      </c>
      <c r="D318" s="25" t="s">
        <v>596</v>
      </c>
      <c r="E318" s="25" t="s">
        <v>303</v>
      </c>
      <c r="F318" s="25" t="s">
        <v>597</v>
      </c>
      <c r="G318" s="27">
        <v>0.17</v>
      </c>
      <c r="H318" s="27">
        <v>0</v>
      </c>
      <c r="I318" s="10">
        <f t="shared" si="4"/>
        <v>0</v>
      </c>
    </row>
    <row r="319" spans="1:9" ht="14.25" customHeight="1" x14ac:dyDescent="0.25">
      <c r="A319" s="25" t="s">
        <v>113</v>
      </c>
      <c r="B319" s="25" t="s">
        <v>113</v>
      </c>
      <c r="C319" s="25" t="s">
        <v>113</v>
      </c>
      <c r="D319" s="25" t="s">
        <v>598</v>
      </c>
      <c r="E319" s="25" t="s">
        <v>303</v>
      </c>
      <c r="F319" s="25" t="s">
        <v>599</v>
      </c>
      <c r="G319" s="27">
        <v>3.98</v>
      </c>
      <c r="H319" s="27">
        <v>0</v>
      </c>
      <c r="I319" s="10">
        <f t="shared" si="4"/>
        <v>0</v>
      </c>
    </row>
    <row r="320" spans="1:9" ht="14.25" customHeight="1" x14ac:dyDescent="0.25">
      <c r="A320" s="25" t="s">
        <v>113</v>
      </c>
      <c r="B320" s="25" t="s">
        <v>113</v>
      </c>
      <c r="C320" s="25" t="s">
        <v>113</v>
      </c>
      <c r="D320" s="25" t="s">
        <v>687</v>
      </c>
      <c r="E320" s="25" t="s">
        <v>303</v>
      </c>
      <c r="F320" s="25" t="s">
        <v>688</v>
      </c>
      <c r="G320" s="27">
        <v>8</v>
      </c>
      <c r="H320" s="27">
        <v>0</v>
      </c>
      <c r="I320" s="10">
        <f t="shared" si="4"/>
        <v>0</v>
      </c>
    </row>
    <row r="321" spans="1:9" ht="14.25" customHeight="1" x14ac:dyDescent="0.25">
      <c r="A321" s="25" t="s">
        <v>113</v>
      </c>
      <c r="B321" s="25" t="s">
        <v>113</v>
      </c>
      <c r="C321" s="25" t="s">
        <v>113</v>
      </c>
      <c r="D321" s="25" t="s">
        <v>689</v>
      </c>
      <c r="E321" s="25" t="s">
        <v>303</v>
      </c>
      <c r="F321" s="25" t="s">
        <v>690</v>
      </c>
      <c r="G321" s="27">
        <v>3.1</v>
      </c>
      <c r="H321" s="27">
        <v>0</v>
      </c>
      <c r="I321" s="10">
        <f t="shared" si="4"/>
        <v>0</v>
      </c>
    </row>
    <row r="322" spans="1:9" ht="14.25" customHeight="1" x14ac:dyDescent="0.25">
      <c r="A322" s="7"/>
      <c r="B322" s="7" t="s">
        <v>702</v>
      </c>
      <c r="C322" s="7"/>
      <c r="D322" s="7"/>
      <c r="E322" s="7"/>
      <c r="F322" s="7" t="s">
        <v>703</v>
      </c>
      <c r="G322" s="29">
        <v>4000</v>
      </c>
      <c r="H322" s="29">
        <v>0</v>
      </c>
      <c r="I322" s="10">
        <f t="shared" ref="I322:I385" si="5">IF($G322=0,0,$H322/$G322)</f>
        <v>0</v>
      </c>
    </row>
    <row r="323" spans="1:9" ht="27" customHeight="1" x14ac:dyDescent="0.25">
      <c r="A323" s="25"/>
      <c r="B323" s="25"/>
      <c r="C323" s="25" t="s">
        <v>570</v>
      </c>
      <c r="D323" s="25"/>
      <c r="E323" s="25"/>
      <c r="F323" s="25" t="s">
        <v>571</v>
      </c>
      <c r="G323" s="27">
        <v>4000</v>
      </c>
      <c r="H323" s="27">
        <v>0</v>
      </c>
      <c r="I323" s="10">
        <f t="shared" si="5"/>
        <v>0</v>
      </c>
    </row>
    <row r="324" spans="1:9" ht="14.25" customHeight="1" x14ac:dyDescent="0.25">
      <c r="A324" s="25" t="s">
        <v>113</v>
      </c>
      <c r="B324" s="25" t="s">
        <v>113</v>
      </c>
      <c r="C324" s="25" t="s">
        <v>113</v>
      </c>
      <c r="D324" s="25" t="s">
        <v>574</v>
      </c>
      <c r="E324" s="25" t="s">
        <v>303</v>
      </c>
      <c r="F324" s="25" t="s">
        <v>575</v>
      </c>
      <c r="G324" s="27">
        <v>4000</v>
      </c>
      <c r="H324" s="27">
        <v>0</v>
      </c>
      <c r="I324" s="10">
        <f t="shared" si="5"/>
        <v>0</v>
      </c>
    </row>
    <row r="325" spans="1:9" ht="27" customHeight="1" x14ac:dyDescent="0.25">
      <c r="A325" s="7"/>
      <c r="B325" s="7" t="s">
        <v>472</v>
      </c>
      <c r="C325" s="7"/>
      <c r="D325" s="7"/>
      <c r="E325" s="7"/>
      <c r="F325" s="7" t="s">
        <v>473</v>
      </c>
      <c r="G325" s="29">
        <v>872843.87</v>
      </c>
      <c r="H325" s="29">
        <v>779787.33</v>
      </c>
      <c r="I325" s="10">
        <f t="shared" si="5"/>
        <v>0.8933869581967735</v>
      </c>
    </row>
    <row r="326" spans="1:9" ht="27" customHeight="1" x14ac:dyDescent="0.25">
      <c r="A326" s="25"/>
      <c r="B326" s="25"/>
      <c r="C326" s="25" t="s">
        <v>570</v>
      </c>
      <c r="D326" s="25"/>
      <c r="E326" s="25"/>
      <c r="F326" s="25" t="s">
        <v>571</v>
      </c>
      <c r="G326" s="27">
        <v>318934.45</v>
      </c>
      <c r="H326" s="27">
        <v>252527.48</v>
      </c>
      <c r="I326" s="10">
        <f t="shared" si="5"/>
        <v>0.79178489498390658</v>
      </c>
    </row>
    <row r="327" spans="1:9" ht="14.25" customHeight="1" x14ac:dyDescent="0.25">
      <c r="A327" s="25" t="s">
        <v>113</v>
      </c>
      <c r="B327" s="25" t="s">
        <v>113</v>
      </c>
      <c r="C327" s="25" t="s">
        <v>113</v>
      </c>
      <c r="D327" s="25" t="s">
        <v>586</v>
      </c>
      <c r="E327" s="25" t="s">
        <v>303</v>
      </c>
      <c r="F327" s="25" t="s">
        <v>587</v>
      </c>
      <c r="G327" s="27">
        <v>25600</v>
      </c>
      <c r="H327" s="27">
        <v>10894.42</v>
      </c>
      <c r="I327" s="10">
        <f t="shared" si="5"/>
        <v>0.42556328124999998</v>
      </c>
    </row>
    <row r="328" spans="1:9" ht="27" customHeight="1" x14ac:dyDescent="0.25">
      <c r="A328" s="25" t="s">
        <v>113</v>
      </c>
      <c r="B328" s="25" t="s">
        <v>113</v>
      </c>
      <c r="C328" s="25" t="s">
        <v>113</v>
      </c>
      <c r="D328" s="25" t="s">
        <v>693</v>
      </c>
      <c r="E328" s="25" t="s">
        <v>303</v>
      </c>
      <c r="F328" s="25" t="s">
        <v>694</v>
      </c>
      <c r="G328" s="27">
        <v>266568</v>
      </c>
      <c r="H328" s="27">
        <v>219539.62</v>
      </c>
      <c r="I328" s="10">
        <f t="shared" si="5"/>
        <v>0.82357829897061907</v>
      </c>
    </row>
    <row r="329" spans="1:9" ht="27" customHeight="1" x14ac:dyDescent="0.25">
      <c r="A329" s="25" t="s">
        <v>113</v>
      </c>
      <c r="B329" s="25" t="s">
        <v>113</v>
      </c>
      <c r="C329" s="25" t="s">
        <v>113</v>
      </c>
      <c r="D329" s="25" t="s">
        <v>574</v>
      </c>
      <c r="E329" s="25" t="s">
        <v>303</v>
      </c>
      <c r="F329" s="25" t="s">
        <v>575</v>
      </c>
      <c r="G329" s="27">
        <v>7000</v>
      </c>
      <c r="H329" s="27">
        <v>5150.28</v>
      </c>
      <c r="I329" s="10">
        <f t="shared" si="5"/>
        <v>0.73575428571428569</v>
      </c>
    </row>
    <row r="330" spans="1:9" ht="27" customHeight="1" x14ac:dyDescent="0.25">
      <c r="A330" s="25" t="s">
        <v>113</v>
      </c>
      <c r="B330" s="25" t="s">
        <v>113</v>
      </c>
      <c r="C330" s="25" t="s">
        <v>113</v>
      </c>
      <c r="D330" s="25" t="s">
        <v>673</v>
      </c>
      <c r="E330" s="25" t="s">
        <v>303</v>
      </c>
      <c r="F330" s="25" t="s">
        <v>674</v>
      </c>
      <c r="G330" s="27">
        <v>544.66</v>
      </c>
      <c r="H330" s="27">
        <v>544.66</v>
      </c>
      <c r="I330" s="10">
        <f t="shared" si="5"/>
        <v>1</v>
      </c>
    </row>
    <row r="331" spans="1:9" ht="14.25" customHeight="1" x14ac:dyDescent="0.25">
      <c r="A331" s="25" t="s">
        <v>113</v>
      </c>
      <c r="B331" s="25" t="s">
        <v>113</v>
      </c>
      <c r="C331" s="25" t="s">
        <v>113</v>
      </c>
      <c r="D331" s="25" t="s">
        <v>608</v>
      </c>
      <c r="E331" s="25" t="s">
        <v>303</v>
      </c>
      <c r="F331" s="25" t="s">
        <v>609</v>
      </c>
      <c r="G331" s="27">
        <v>300</v>
      </c>
      <c r="H331" s="27">
        <v>82.8</v>
      </c>
      <c r="I331" s="10">
        <f t="shared" si="5"/>
        <v>0.27599999999999997</v>
      </c>
    </row>
    <row r="332" spans="1:9" ht="27" customHeight="1" x14ac:dyDescent="0.25">
      <c r="A332" s="25" t="s">
        <v>113</v>
      </c>
      <c r="B332" s="25" t="s">
        <v>113</v>
      </c>
      <c r="C332" s="25" t="s">
        <v>113</v>
      </c>
      <c r="D332" s="25" t="s">
        <v>615</v>
      </c>
      <c r="E332" s="25" t="s">
        <v>303</v>
      </c>
      <c r="F332" s="25" t="s">
        <v>616</v>
      </c>
      <c r="G332" s="27">
        <v>18421.79</v>
      </c>
      <c r="H332" s="27">
        <v>16315.7</v>
      </c>
      <c r="I332" s="10">
        <f t="shared" si="5"/>
        <v>0.88567397630740552</v>
      </c>
    </row>
    <row r="333" spans="1:9" ht="14.25" customHeight="1" x14ac:dyDescent="0.25">
      <c r="A333" s="25" t="s">
        <v>113</v>
      </c>
      <c r="B333" s="25" t="s">
        <v>113</v>
      </c>
      <c r="C333" s="25" t="s">
        <v>113</v>
      </c>
      <c r="D333" s="25" t="s">
        <v>621</v>
      </c>
      <c r="E333" s="25" t="s">
        <v>303</v>
      </c>
      <c r="F333" s="25" t="s">
        <v>622</v>
      </c>
      <c r="G333" s="27">
        <v>500</v>
      </c>
      <c r="H333" s="27">
        <v>0</v>
      </c>
      <c r="I333" s="10">
        <f t="shared" si="5"/>
        <v>0</v>
      </c>
    </row>
    <row r="334" spans="1:9" ht="27" customHeight="1" x14ac:dyDescent="0.25">
      <c r="A334" s="25"/>
      <c r="B334" s="25"/>
      <c r="C334" s="25" t="s">
        <v>592</v>
      </c>
      <c r="D334" s="25"/>
      <c r="E334" s="25"/>
      <c r="F334" s="25" t="s">
        <v>593</v>
      </c>
      <c r="G334" s="27">
        <v>553909.42000000004</v>
      </c>
      <c r="H334" s="27">
        <v>527259.85</v>
      </c>
      <c r="I334" s="10">
        <f t="shared" si="5"/>
        <v>0.95188821666907186</v>
      </c>
    </row>
    <row r="335" spans="1:9" ht="27" customHeight="1" x14ac:dyDescent="0.25">
      <c r="A335" s="25" t="s">
        <v>113</v>
      </c>
      <c r="B335" s="25" t="s">
        <v>113</v>
      </c>
      <c r="C335" s="25" t="s">
        <v>113</v>
      </c>
      <c r="D335" s="25" t="s">
        <v>594</v>
      </c>
      <c r="E335" s="25" t="s">
        <v>303</v>
      </c>
      <c r="F335" s="25" t="s">
        <v>595</v>
      </c>
      <c r="G335" s="27">
        <v>435477.3</v>
      </c>
      <c r="H335" s="27">
        <v>415751.47</v>
      </c>
      <c r="I335" s="10">
        <f t="shared" si="5"/>
        <v>0.95470296614771877</v>
      </c>
    </row>
    <row r="336" spans="1:9" ht="27" customHeight="1" x14ac:dyDescent="0.25">
      <c r="A336" s="25" t="s">
        <v>113</v>
      </c>
      <c r="B336" s="25" t="s">
        <v>113</v>
      </c>
      <c r="C336" s="25" t="s">
        <v>113</v>
      </c>
      <c r="D336" s="25" t="s">
        <v>627</v>
      </c>
      <c r="E336" s="25" t="s">
        <v>303</v>
      </c>
      <c r="F336" s="25" t="s">
        <v>628</v>
      </c>
      <c r="G336" s="27">
        <v>26321.31</v>
      </c>
      <c r="H336" s="27">
        <v>26311.33</v>
      </c>
      <c r="I336" s="10">
        <f t="shared" si="5"/>
        <v>0.99962083954028125</v>
      </c>
    </row>
    <row r="337" spans="1:9" ht="27" customHeight="1" x14ac:dyDescent="0.25">
      <c r="A337" s="25" t="s">
        <v>113</v>
      </c>
      <c r="B337" s="25" t="s">
        <v>113</v>
      </c>
      <c r="C337" s="25" t="s">
        <v>113</v>
      </c>
      <c r="D337" s="25" t="s">
        <v>596</v>
      </c>
      <c r="E337" s="25" t="s">
        <v>303</v>
      </c>
      <c r="F337" s="25" t="s">
        <v>597</v>
      </c>
      <c r="G337" s="27">
        <v>79886.570000000007</v>
      </c>
      <c r="H337" s="27">
        <v>74317.09</v>
      </c>
      <c r="I337" s="10">
        <f t="shared" si="5"/>
        <v>0.93028264951167627</v>
      </c>
    </row>
    <row r="338" spans="1:9" ht="27" customHeight="1" x14ac:dyDescent="0.25">
      <c r="A338" s="25" t="s">
        <v>113</v>
      </c>
      <c r="B338" s="25" t="s">
        <v>113</v>
      </c>
      <c r="C338" s="25" t="s">
        <v>113</v>
      </c>
      <c r="D338" s="25" t="s">
        <v>598</v>
      </c>
      <c r="E338" s="25" t="s">
        <v>303</v>
      </c>
      <c r="F338" s="25" t="s">
        <v>599</v>
      </c>
      <c r="G338" s="27">
        <v>11964.2</v>
      </c>
      <c r="H338" s="27">
        <v>10619.92</v>
      </c>
      <c r="I338" s="10">
        <f t="shared" si="5"/>
        <v>0.88764146370003838</v>
      </c>
    </row>
    <row r="339" spans="1:9" ht="27" customHeight="1" x14ac:dyDescent="0.25">
      <c r="A339" s="25" t="s">
        <v>113</v>
      </c>
      <c r="B339" s="25" t="s">
        <v>113</v>
      </c>
      <c r="C339" s="25" t="s">
        <v>113</v>
      </c>
      <c r="D339" s="25" t="s">
        <v>683</v>
      </c>
      <c r="E339" s="25" t="s">
        <v>303</v>
      </c>
      <c r="F339" s="25" t="s">
        <v>684</v>
      </c>
      <c r="G339" s="27">
        <v>217.36</v>
      </c>
      <c r="H339" s="27">
        <v>217.36</v>
      </c>
      <c r="I339" s="10">
        <f t="shared" si="5"/>
        <v>1</v>
      </c>
    </row>
    <row r="340" spans="1:9" ht="27" customHeight="1" x14ac:dyDescent="0.25">
      <c r="A340" s="25" t="s">
        <v>113</v>
      </c>
      <c r="B340" s="25" t="s">
        <v>113</v>
      </c>
      <c r="C340" s="25" t="s">
        <v>113</v>
      </c>
      <c r="D340" s="25" t="s">
        <v>691</v>
      </c>
      <c r="E340" s="25" t="s">
        <v>303</v>
      </c>
      <c r="F340" s="25" t="s">
        <v>692</v>
      </c>
      <c r="G340" s="27">
        <v>42.68</v>
      </c>
      <c r="H340" s="27">
        <v>42.68</v>
      </c>
      <c r="I340" s="10">
        <f t="shared" si="5"/>
        <v>1</v>
      </c>
    </row>
    <row r="341" spans="1:9" ht="27" customHeight="1" x14ac:dyDescent="0.25">
      <c r="A341" s="7"/>
      <c r="B341" s="7" t="s">
        <v>704</v>
      </c>
      <c r="C341" s="7"/>
      <c r="D341" s="7"/>
      <c r="E341" s="7"/>
      <c r="F341" s="7" t="s">
        <v>705</v>
      </c>
      <c r="G341" s="29">
        <v>275005.34999999998</v>
      </c>
      <c r="H341" s="29">
        <v>260626.28</v>
      </c>
      <c r="I341" s="10">
        <f t="shared" si="5"/>
        <v>0.94771348993755944</v>
      </c>
    </row>
    <row r="342" spans="1:9" ht="27" customHeight="1" x14ac:dyDescent="0.25">
      <c r="A342" s="25"/>
      <c r="B342" s="25"/>
      <c r="C342" s="25" t="s">
        <v>570</v>
      </c>
      <c r="D342" s="25"/>
      <c r="E342" s="25"/>
      <c r="F342" s="25" t="s">
        <v>571</v>
      </c>
      <c r="G342" s="27">
        <v>25053.89</v>
      </c>
      <c r="H342" s="27">
        <v>15860.11</v>
      </c>
      <c r="I342" s="10">
        <f t="shared" si="5"/>
        <v>0.63303981936537601</v>
      </c>
    </row>
    <row r="343" spans="1:9" ht="27" customHeight="1" x14ac:dyDescent="0.25">
      <c r="A343" s="25" t="s">
        <v>113</v>
      </c>
      <c r="B343" s="25" t="s">
        <v>113</v>
      </c>
      <c r="C343" s="25" t="s">
        <v>113</v>
      </c>
      <c r="D343" s="25" t="s">
        <v>586</v>
      </c>
      <c r="E343" s="25" t="s">
        <v>303</v>
      </c>
      <c r="F343" s="25" t="s">
        <v>587</v>
      </c>
      <c r="G343" s="27">
        <v>5800</v>
      </c>
      <c r="H343" s="27">
        <v>3794.99</v>
      </c>
      <c r="I343" s="10">
        <f t="shared" si="5"/>
        <v>0.65430862068965512</v>
      </c>
    </row>
    <row r="344" spans="1:9" ht="27" customHeight="1" x14ac:dyDescent="0.25">
      <c r="A344" s="25" t="s">
        <v>113</v>
      </c>
      <c r="B344" s="25" t="s">
        <v>113</v>
      </c>
      <c r="C344" s="25" t="s">
        <v>113</v>
      </c>
      <c r="D344" s="25" t="s">
        <v>671</v>
      </c>
      <c r="E344" s="25" t="s">
        <v>303</v>
      </c>
      <c r="F344" s="25" t="s">
        <v>672</v>
      </c>
      <c r="G344" s="27">
        <v>7700</v>
      </c>
      <c r="H344" s="27">
        <v>564</v>
      </c>
      <c r="I344" s="10">
        <f t="shared" si="5"/>
        <v>7.3246753246753241E-2</v>
      </c>
    </row>
    <row r="345" spans="1:9" ht="27" customHeight="1" x14ac:dyDescent="0.25">
      <c r="A345" s="25" t="s">
        <v>113</v>
      </c>
      <c r="B345" s="25" t="s">
        <v>113</v>
      </c>
      <c r="C345" s="25" t="s">
        <v>113</v>
      </c>
      <c r="D345" s="25" t="s">
        <v>615</v>
      </c>
      <c r="E345" s="25" t="s">
        <v>303</v>
      </c>
      <c r="F345" s="25" t="s">
        <v>616</v>
      </c>
      <c r="G345" s="27">
        <v>11553.89</v>
      </c>
      <c r="H345" s="27">
        <v>11501.12</v>
      </c>
      <c r="I345" s="10">
        <f t="shared" si="5"/>
        <v>0.99543270707960707</v>
      </c>
    </row>
    <row r="346" spans="1:9" ht="27" customHeight="1" x14ac:dyDescent="0.25">
      <c r="A346" s="25"/>
      <c r="B346" s="25"/>
      <c r="C346" s="25" t="s">
        <v>623</v>
      </c>
      <c r="D346" s="25"/>
      <c r="E346" s="25"/>
      <c r="F346" s="25" t="s">
        <v>624</v>
      </c>
      <c r="G346" s="27">
        <v>14729.32</v>
      </c>
      <c r="H346" s="27">
        <v>14052.47</v>
      </c>
      <c r="I346" s="10">
        <f t="shared" si="5"/>
        <v>0.95404743735623909</v>
      </c>
    </row>
    <row r="347" spans="1:9" ht="27" customHeight="1" x14ac:dyDescent="0.25">
      <c r="A347" s="25" t="s">
        <v>113</v>
      </c>
      <c r="B347" s="25" t="s">
        <v>113</v>
      </c>
      <c r="C347" s="25" t="s">
        <v>113</v>
      </c>
      <c r="D347" s="25" t="s">
        <v>625</v>
      </c>
      <c r="E347" s="25" t="s">
        <v>303</v>
      </c>
      <c r="F347" s="25" t="s">
        <v>626</v>
      </c>
      <c r="G347" s="27">
        <v>14729.32</v>
      </c>
      <c r="H347" s="27">
        <v>14052.47</v>
      </c>
      <c r="I347" s="10">
        <f t="shared" si="5"/>
        <v>0.95404743735623909</v>
      </c>
    </row>
    <row r="348" spans="1:9" ht="27" customHeight="1" x14ac:dyDescent="0.25">
      <c r="A348" s="25"/>
      <c r="B348" s="25"/>
      <c r="C348" s="25" t="s">
        <v>592</v>
      </c>
      <c r="D348" s="25"/>
      <c r="E348" s="25"/>
      <c r="F348" s="25" t="s">
        <v>593</v>
      </c>
      <c r="G348" s="27">
        <v>235222.14</v>
      </c>
      <c r="H348" s="27">
        <v>230713.7</v>
      </c>
      <c r="I348" s="10">
        <f t="shared" si="5"/>
        <v>0.98083326680048055</v>
      </c>
    </row>
    <row r="349" spans="1:9" ht="27" customHeight="1" x14ac:dyDescent="0.25">
      <c r="A349" s="25" t="s">
        <v>113</v>
      </c>
      <c r="B349" s="25" t="s">
        <v>113</v>
      </c>
      <c r="C349" s="25" t="s">
        <v>113</v>
      </c>
      <c r="D349" s="25" t="s">
        <v>596</v>
      </c>
      <c r="E349" s="25" t="s">
        <v>303</v>
      </c>
      <c r="F349" s="25" t="s">
        <v>597</v>
      </c>
      <c r="G349" s="27">
        <v>35559.97</v>
      </c>
      <c r="H349" s="27">
        <v>33860.65</v>
      </c>
      <c r="I349" s="10">
        <f t="shared" si="5"/>
        <v>0.95221255810958216</v>
      </c>
    </row>
    <row r="350" spans="1:9" ht="27" customHeight="1" x14ac:dyDescent="0.25">
      <c r="A350" s="25" t="s">
        <v>113</v>
      </c>
      <c r="B350" s="25" t="s">
        <v>113</v>
      </c>
      <c r="C350" s="25" t="s">
        <v>113</v>
      </c>
      <c r="D350" s="25" t="s">
        <v>598</v>
      </c>
      <c r="E350" s="25" t="s">
        <v>303</v>
      </c>
      <c r="F350" s="25" t="s">
        <v>599</v>
      </c>
      <c r="G350" s="27">
        <v>6943.73</v>
      </c>
      <c r="H350" s="27">
        <v>4827.7299999999996</v>
      </c>
      <c r="I350" s="10">
        <f t="shared" si="5"/>
        <v>0.69526464882707129</v>
      </c>
    </row>
    <row r="351" spans="1:9" ht="27" customHeight="1" x14ac:dyDescent="0.25">
      <c r="A351" s="25" t="s">
        <v>113</v>
      </c>
      <c r="B351" s="25" t="s">
        <v>113</v>
      </c>
      <c r="C351" s="25" t="s">
        <v>113</v>
      </c>
      <c r="D351" s="25" t="s">
        <v>687</v>
      </c>
      <c r="E351" s="25" t="s">
        <v>303</v>
      </c>
      <c r="F351" s="25" t="s">
        <v>688</v>
      </c>
      <c r="G351" s="27">
        <v>174701.43</v>
      </c>
      <c r="H351" s="27">
        <v>174018.63</v>
      </c>
      <c r="I351" s="10">
        <f t="shared" si="5"/>
        <v>0.99609161756718312</v>
      </c>
    </row>
    <row r="352" spans="1:9" ht="27" customHeight="1" x14ac:dyDescent="0.25">
      <c r="A352" s="25" t="s">
        <v>113</v>
      </c>
      <c r="B352" s="25" t="s">
        <v>113</v>
      </c>
      <c r="C352" s="25" t="s">
        <v>113</v>
      </c>
      <c r="D352" s="25" t="s">
        <v>689</v>
      </c>
      <c r="E352" s="25" t="s">
        <v>303</v>
      </c>
      <c r="F352" s="25" t="s">
        <v>690</v>
      </c>
      <c r="G352" s="27">
        <v>18017.009999999998</v>
      </c>
      <c r="H352" s="27">
        <v>18006.689999999999</v>
      </c>
      <c r="I352" s="10">
        <f t="shared" si="5"/>
        <v>0.99942720795514906</v>
      </c>
    </row>
    <row r="353" spans="1:9" ht="27" customHeight="1" x14ac:dyDescent="0.25">
      <c r="A353" s="7"/>
      <c r="B353" s="7" t="s">
        <v>474</v>
      </c>
      <c r="C353" s="7"/>
      <c r="D353" s="7"/>
      <c r="E353" s="7"/>
      <c r="F353" s="7" t="s">
        <v>475</v>
      </c>
      <c r="G353" s="29">
        <v>72978</v>
      </c>
      <c r="H353" s="29">
        <v>72845.289999999994</v>
      </c>
      <c r="I353" s="10">
        <f t="shared" si="5"/>
        <v>0.99818150675546047</v>
      </c>
    </row>
    <row r="354" spans="1:9" ht="27" customHeight="1" x14ac:dyDescent="0.25">
      <c r="A354" s="25"/>
      <c r="B354" s="25"/>
      <c r="C354" s="25" t="s">
        <v>570</v>
      </c>
      <c r="D354" s="25"/>
      <c r="E354" s="25"/>
      <c r="F354" s="25" t="s">
        <v>571</v>
      </c>
      <c r="G354" s="27">
        <v>65885.59</v>
      </c>
      <c r="H354" s="27">
        <v>65752.88</v>
      </c>
      <c r="I354" s="10">
        <f t="shared" si="5"/>
        <v>0.997985750753693</v>
      </c>
    </row>
    <row r="355" spans="1:9" ht="27" customHeight="1" x14ac:dyDescent="0.25">
      <c r="A355" s="25" t="s">
        <v>113</v>
      </c>
      <c r="B355" s="25" t="s">
        <v>113</v>
      </c>
      <c r="C355" s="25" t="s">
        <v>113</v>
      </c>
      <c r="D355" s="25" t="s">
        <v>586</v>
      </c>
      <c r="E355" s="25" t="s">
        <v>303</v>
      </c>
      <c r="F355" s="25" t="s">
        <v>587</v>
      </c>
      <c r="G355" s="27">
        <v>16891.48</v>
      </c>
      <c r="H355" s="27">
        <v>16889.37</v>
      </c>
      <c r="I355" s="10">
        <f t="shared" si="5"/>
        <v>0.99987508495407151</v>
      </c>
    </row>
    <row r="356" spans="1:9" ht="27" customHeight="1" x14ac:dyDescent="0.25">
      <c r="A356" s="25" t="s">
        <v>113</v>
      </c>
      <c r="B356" s="25" t="s">
        <v>113</v>
      </c>
      <c r="C356" s="25" t="s">
        <v>113</v>
      </c>
      <c r="D356" s="25" t="s">
        <v>671</v>
      </c>
      <c r="E356" s="25" t="s">
        <v>303</v>
      </c>
      <c r="F356" s="25" t="s">
        <v>672</v>
      </c>
      <c r="G356" s="27">
        <v>48994.11</v>
      </c>
      <c r="H356" s="27">
        <v>48863.51</v>
      </c>
      <c r="I356" s="10">
        <f t="shared" si="5"/>
        <v>0.99733437345836062</v>
      </c>
    </row>
    <row r="357" spans="1:9" ht="14.25" customHeight="1" x14ac:dyDescent="0.25">
      <c r="A357" s="25"/>
      <c r="B357" s="25"/>
      <c r="C357" s="25" t="s">
        <v>677</v>
      </c>
      <c r="D357" s="25"/>
      <c r="E357" s="25"/>
      <c r="F357" s="25" t="s">
        <v>678</v>
      </c>
      <c r="G357" s="27">
        <v>7092.41</v>
      </c>
      <c r="H357" s="27">
        <v>7092.41</v>
      </c>
      <c r="I357" s="10">
        <f t="shared" si="5"/>
        <v>1</v>
      </c>
    </row>
    <row r="358" spans="1:9" ht="39.950000000000003" customHeight="1" x14ac:dyDescent="0.25">
      <c r="A358" s="25" t="s">
        <v>113</v>
      </c>
      <c r="B358" s="25" t="s">
        <v>113</v>
      </c>
      <c r="C358" s="25" t="s">
        <v>113</v>
      </c>
      <c r="D358" s="25" t="s">
        <v>706</v>
      </c>
      <c r="E358" s="25" t="s">
        <v>303</v>
      </c>
      <c r="F358" s="25" t="s">
        <v>707</v>
      </c>
      <c r="G358" s="27">
        <v>7092.41</v>
      </c>
      <c r="H358" s="27">
        <v>7092.41</v>
      </c>
      <c r="I358" s="10">
        <f t="shared" si="5"/>
        <v>1</v>
      </c>
    </row>
    <row r="359" spans="1:9" ht="27" customHeight="1" x14ac:dyDescent="0.25">
      <c r="A359" s="7"/>
      <c r="B359" s="7" t="s">
        <v>476</v>
      </c>
      <c r="C359" s="7"/>
      <c r="D359" s="7"/>
      <c r="E359" s="7"/>
      <c r="F359" s="7" t="s">
        <v>301</v>
      </c>
      <c r="G359" s="29">
        <v>1007801.9</v>
      </c>
      <c r="H359" s="29">
        <v>986079.13</v>
      </c>
      <c r="I359" s="10">
        <f t="shared" si="5"/>
        <v>0.9784453968582516</v>
      </c>
    </row>
    <row r="360" spans="1:9" ht="27" customHeight="1" x14ac:dyDescent="0.25">
      <c r="A360" s="25"/>
      <c r="B360" s="25"/>
      <c r="C360" s="25" t="s">
        <v>570</v>
      </c>
      <c r="D360" s="25"/>
      <c r="E360" s="25"/>
      <c r="F360" s="25" t="s">
        <v>571</v>
      </c>
      <c r="G360" s="27">
        <v>140699.01999999999</v>
      </c>
      <c r="H360" s="27">
        <v>139113.71</v>
      </c>
      <c r="I360" s="10">
        <f t="shared" si="5"/>
        <v>0.98873261519518763</v>
      </c>
    </row>
    <row r="361" spans="1:9" ht="27" customHeight="1" x14ac:dyDescent="0.25">
      <c r="A361" s="25" t="s">
        <v>113</v>
      </c>
      <c r="B361" s="25" t="s">
        <v>113</v>
      </c>
      <c r="C361" s="25" t="s">
        <v>113</v>
      </c>
      <c r="D361" s="25" t="s">
        <v>574</v>
      </c>
      <c r="E361" s="25" t="s">
        <v>303</v>
      </c>
      <c r="F361" s="25" t="s">
        <v>575</v>
      </c>
      <c r="G361" s="27">
        <v>9626</v>
      </c>
      <c r="H361" s="27">
        <v>9600.4</v>
      </c>
      <c r="I361" s="10">
        <f t="shared" si="5"/>
        <v>0.99734053604820272</v>
      </c>
    </row>
    <row r="362" spans="1:9" ht="27" customHeight="1" x14ac:dyDescent="0.25">
      <c r="A362" s="25" t="s">
        <v>113</v>
      </c>
      <c r="B362" s="25" t="s">
        <v>113</v>
      </c>
      <c r="C362" s="25" t="s">
        <v>113</v>
      </c>
      <c r="D362" s="25" t="s">
        <v>615</v>
      </c>
      <c r="E362" s="25" t="s">
        <v>303</v>
      </c>
      <c r="F362" s="25" t="s">
        <v>616</v>
      </c>
      <c r="G362" s="27">
        <v>129073.02</v>
      </c>
      <c r="H362" s="27">
        <v>129064.31</v>
      </c>
      <c r="I362" s="10">
        <f t="shared" si="5"/>
        <v>0.99993251881764289</v>
      </c>
    </row>
    <row r="363" spans="1:9" ht="14.25" customHeight="1" x14ac:dyDescent="0.25">
      <c r="A363" s="25" t="s">
        <v>113</v>
      </c>
      <c r="B363" s="25" t="s">
        <v>113</v>
      </c>
      <c r="C363" s="25" t="s">
        <v>113</v>
      </c>
      <c r="D363" s="25" t="s">
        <v>621</v>
      </c>
      <c r="E363" s="25" t="s">
        <v>303</v>
      </c>
      <c r="F363" s="25" t="s">
        <v>622</v>
      </c>
      <c r="G363" s="27">
        <v>2000</v>
      </c>
      <c r="H363" s="27">
        <v>449</v>
      </c>
      <c r="I363" s="10">
        <f t="shared" si="5"/>
        <v>0.22450000000000001</v>
      </c>
    </row>
    <row r="364" spans="1:9" ht="39.950000000000003" customHeight="1" x14ac:dyDescent="0.25">
      <c r="A364" s="25"/>
      <c r="B364" s="25"/>
      <c r="C364" s="25" t="s">
        <v>708</v>
      </c>
      <c r="D364" s="25"/>
      <c r="E364" s="25"/>
      <c r="F364" s="25" t="s">
        <v>709</v>
      </c>
      <c r="G364" s="27">
        <v>552608.24</v>
      </c>
      <c r="H364" s="27">
        <v>552608.24</v>
      </c>
      <c r="I364" s="10">
        <f t="shared" si="5"/>
        <v>1</v>
      </c>
    </row>
    <row r="365" spans="1:9" ht="14.25" customHeight="1" x14ac:dyDescent="0.25">
      <c r="A365" s="25" t="s">
        <v>113</v>
      </c>
      <c r="B365" s="25" t="s">
        <v>113</v>
      </c>
      <c r="C365" s="25" t="s">
        <v>113</v>
      </c>
      <c r="D365" s="25" t="s">
        <v>586</v>
      </c>
      <c r="E365" s="25" t="s">
        <v>17</v>
      </c>
      <c r="F365" s="25" t="s">
        <v>587</v>
      </c>
      <c r="G365" s="27">
        <v>10498.35</v>
      </c>
      <c r="H365" s="27">
        <v>10498.35</v>
      </c>
      <c r="I365" s="10">
        <f t="shared" si="5"/>
        <v>1</v>
      </c>
    </row>
    <row r="366" spans="1:9" ht="14.25" customHeight="1" x14ac:dyDescent="0.25">
      <c r="A366" s="25" t="s">
        <v>113</v>
      </c>
      <c r="B366" s="25" t="s">
        <v>113</v>
      </c>
      <c r="C366" s="25" t="s">
        <v>113</v>
      </c>
      <c r="D366" s="25" t="s">
        <v>574</v>
      </c>
      <c r="E366" s="25" t="s">
        <v>17</v>
      </c>
      <c r="F366" s="25" t="s">
        <v>575</v>
      </c>
      <c r="G366" s="27">
        <v>538309.89</v>
      </c>
      <c r="H366" s="27">
        <v>538309.89</v>
      </c>
      <c r="I366" s="10">
        <f t="shared" si="5"/>
        <v>1</v>
      </c>
    </row>
    <row r="367" spans="1:9" ht="14.25" customHeight="1" x14ac:dyDescent="0.25">
      <c r="A367" s="25" t="s">
        <v>113</v>
      </c>
      <c r="B367" s="25" t="s">
        <v>113</v>
      </c>
      <c r="C367" s="25" t="s">
        <v>113</v>
      </c>
      <c r="D367" s="25" t="s">
        <v>590</v>
      </c>
      <c r="E367" s="25" t="s">
        <v>17</v>
      </c>
      <c r="F367" s="25" t="s">
        <v>591</v>
      </c>
      <c r="G367" s="27">
        <v>3800</v>
      </c>
      <c r="H367" s="27">
        <v>3800</v>
      </c>
      <c r="I367" s="10">
        <f t="shared" si="5"/>
        <v>1</v>
      </c>
    </row>
    <row r="368" spans="1:9" ht="14.25" customHeight="1" x14ac:dyDescent="0.25">
      <c r="A368" s="25"/>
      <c r="B368" s="25"/>
      <c r="C368" s="25" t="s">
        <v>623</v>
      </c>
      <c r="D368" s="25"/>
      <c r="E368" s="25"/>
      <c r="F368" s="25" t="s">
        <v>624</v>
      </c>
      <c r="G368" s="27">
        <v>8000</v>
      </c>
      <c r="H368" s="27">
        <v>3440</v>
      </c>
      <c r="I368" s="10">
        <f t="shared" si="5"/>
        <v>0.43</v>
      </c>
    </row>
    <row r="369" spans="1:9" ht="14.25" customHeight="1" x14ac:dyDescent="0.25">
      <c r="A369" s="25" t="s">
        <v>113</v>
      </c>
      <c r="B369" s="25" t="s">
        <v>113</v>
      </c>
      <c r="C369" s="25" t="s">
        <v>113</v>
      </c>
      <c r="D369" s="25" t="s">
        <v>625</v>
      </c>
      <c r="E369" s="25" t="s">
        <v>303</v>
      </c>
      <c r="F369" s="25" t="s">
        <v>626</v>
      </c>
      <c r="G369" s="27">
        <v>8000</v>
      </c>
      <c r="H369" s="27">
        <v>3440</v>
      </c>
      <c r="I369" s="10">
        <f t="shared" si="5"/>
        <v>0.43</v>
      </c>
    </row>
    <row r="370" spans="1:9" ht="27" customHeight="1" x14ac:dyDescent="0.25">
      <c r="A370" s="25"/>
      <c r="B370" s="25"/>
      <c r="C370" s="25" t="s">
        <v>592</v>
      </c>
      <c r="D370" s="25"/>
      <c r="E370" s="25"/>
      <c r="F370" s="25" t="s">
        <v>593</v>
      </c>
      <c r="G370" s="27">
        <v>292481.49</v>
      </c>
      <c r="H370" s="27">
        <v>276904.03000000003</v>
      </c>
      <c r="I370" s="10">
        <f t="shared" si="5"/>
        <v>0.9467403561162111</v>
      </c>
    </row>
    <row r="371" spans="1:9" ht="27" customHeight="1" x14ac:dyDescent="0.25">
      <c r="A371" s="25" t="s">
        <v>113</v>
      </c>
      <c r="B371" s="25" t="s">
        <v>113</v>
      </c>
      <c r="C371" s="25" t="s">
        <v>113</v>
      </c>
      <c r="D371" s="25" t="s">
        <v>594</v>
      </c>
      <c r="E371" s="25" t="s">
        <v>303</v>
      </c>
      <c r="F371" s="25" t="s">
        <v>595</v>
      </c>
      <c r="G371" s="27">
        <v>233668.34</v>
      </c>
      <c r="H371" s="27">
        <v>220736.09</v>
      </c>
      <c r="I371" s="10">
        <f t="shared" si="5"/>
        <v>0.94465553185339524</v>
      </c>
    </row>
    <row r="372" spans="1:9" ht="27" customHeight="1" x14ac:dyDescent="0.25">
      <c r="A372" s="25" t="s">
        <v>113</v>
      </c>
      <c r="B372" s="25" t="s">
        <v>113</v>
      </c>
      <c r="C372" s="25" t="s">
        <v>113</v>
      </c>
      <c r="D372" s="25" t="s">
        <v>627</v>
      </c>
      <c r="E372" s="25" t="s">
        <v>303</v>
      </c>
      <c r="F372" s="25" t="s">
        <v>628</v>
      </c>
      <c r="G372" s="27">
        <v>14950.64</v>
      </c>
      <c r="H372" s="27">
        <v>14950.34</v>
      </c>
      <c r="I372" s="10">
        <f t="shared" si="5"/>
        <v>0.99997993396938201</v>
      </c>
    </row>
    <row r="373" spans="1:9" ht="27" customHeight="1" x14ac:dyDescent="0.25">
      <c r="A373" s="25" t="s">
        <v>113</v>
      </c>
      <c r="B373" s="25" t="s">
        <v>113</v>
      </c>
      <c r="C373" s="25" t="s">
        <v>113</v>
      </c>
      <c r="D373" s="25" t="s">
        <v>596</v>
      </c>
      <c r="E373" s="25" t="s">
        <v>303</v>
      </c>
      <c r="F373" s="25" t="s">
        <v>597</v>
      </c>
      <c r="G373" s="27">
        <v>38365.67</v>
      </c>
      <c r="H373" s="27">
        <v>36020.620000000003</v>
      </c>
      <c r="I373" s="10">
        <f t="shared" si="5"/>
        <v>0.93887634439852097</v>
      </c>
    </row>
    <row r="374" spans="1:9" ht="27" customHeight="1" x14ac:dyDescent="0.25">
      <c r="A374" s="25" t="s">
        <v>113</v>
      </c>
      <c r="B374" s="25" t="s">
        <v>113</v>
      </c>
      <c r="C374" s="25" t="s">
        <v>113</v>
      </c>
      <c r="D374" s="25" t="s">
        <v>598</v>
      </c>
      <c r="E374" s="25" t="s">
        <v>303</v>
      </c>
      <c r="F374" s="25" t="s">
        <v>599</v>
      </c>
      <c r="G374" s="27">
        <v>5496.84</v>
      </c>
      <c r="H374" s="27">
        <v>5196.9799999999996</v>
      </c>
      <c r="I374" s="10">
        <f t="shared" si="5"/>
        <v>0.94544865777428477</v>
      </c>
    </row>
    <row r="375" spans="1:9" ht="39.950000000000003" customHeight="1" x14ac:dyDescent="0.25">
      <c r="A375" s="25"/>
      <c r="B375" s="25"/>
      <c r="C375" s="25" t="s">
        <v>710</v>
      </c>
      <c r="D375" s="25"/>
      <c r="E375" s="25"/>
      <c r="F375" s="25" t="s">
        <v>711</v>
      </c>
      <c r="G375" s="27">
        <v>14013.15</v>
      </c>
      <c r="H375" s="27">
        <v>14013.15</v>
      </c>
      <c r="I375" s="10">
        <f t="shared" si="5"/>
        <v>1</v>
      </c>
    </row>
    <row r="376" spans="1:9" ht="14.25" customHeight="1" x14ac:dyDescent="0.25">
      <c r="A376" s="25" t="s">
        <v>113</v>
      </c>
      <c r="B376" s="25" t="s">
        <v>113</v>
      </c>
      <c r="C376" s="25" t="s">
        <v>113</v>
      </c>
      <c r="D376" s="25" t="s">
        <v>596</v>
      </c>
      <c r="E376" s="25" t="s">
        <v>17</v>
      </c>
      <c r="F376" s="25" t="s">
        <v>597</v>
      </c>
      <c r="G376" s="27">
        <v>2018.48</v>
      </c>
      <c r="H376" s="27">
        <v>2018.48</v>
      </c>
      <c r="I376" s="10">
        <f t="shared" si="5"/>
        <v>1</v>
      </c>
    </row>
    <row r="377" spans="1:9" ht="14.25" customHeight="1" x14ac:dyDescent="0.25">
      <c r="A377" s="25" t="s">
        <v>113</v>
      </c>
      <c r="B377" s="25" t="s">
        <v>113</v>
      </c>
      <c r="C377" s="25" t="s">
        <v>113</v>
      </c>
      <c r="D377" s="25" t="s">
        <v>598</v>
      </c>
      <c r="E377" s="25" t="s">
        <v>17</v>
      </c>
      <c r="F377" s="25" t="s">
        <v>599</v>
      </c>
      <c r="G377" s="27">
        <v>226.52</v>
      </c>
      <c r="H377" s="27">
        <v>226.52</v>
      </c>
      <c r="I377" s="10">
        <f t="shared" si="5"/>
        <v>1</v>
      </c>
    </row>
    <row r="378" spans="1:9" ht="14.25" customHeight="1" x14ac:dyDescent="0.25">
      <c r="A378" s="25" t="s">
        <v>113</v>
      </c>
      <c r="B378" s="25" t="s">
        <v>113</v>
      </c>
      <c r="C378" s="25" t="s">
        <v>113</v>
      </c>
      <c r="D378" s="25" t="s">
        <v>687</v>
      </c>
      <c r="E378" s="25" t="s">
        <v>17</v>
      </c>
      <c r="F378" s="25" t="s">
        <v>688</v>
      </c>
      <c r="G378" s="27">
        <v>11768.15</v>
      </c>
      <c r="H378" s="27">
        <v>11768.15</v>
      </c>
      <c r="I378" s="10">
        <f t="shared" si="5"/>
        <v>1</v>
      </c>
    </row>
    <row r="379" spans="1:9" ht="27" customHeight="1" x14ac:dyDescent="0.25">
      <c r="A379" s="3" t="s">
        <v>479</v>
      </c>
      <c r="B379" s="3"/>
      <c r="C379" s="3"/>
      <c r="D379" s="3"/>
      <c r="E379" s="3"/>
      <c r="F379" s="3" t="s">
        <v>480</v>
      </c>
      <c r="G379" s="23">
        <v>194838.36</v>
      </c>
      <c r="H379" s="23">
        <v>155633.70000000001</v>
      </c>
      <c r="I379" s="5">
        <f t="shared" si="5"/>
        <v>0.79878366867797501</v>
      </c>
    </row>
    <row r="380" spans="1:9" ht="27" customHeight="1" x14ac:dyDescent="0.25">
      <c r="A380" s="7"/>
      <c r="B380" s="7" t="s">
        <v>712</v>
      </c>
      <c r="C380" s="7"/>
      <c r="D380" s="7"/>
      <c r="E380" s="7"/>
      <c r="F380" s="7" t="s">
        <v>713</v>
      </c>
      <c r="G380" s="29">
        <v>7500</v>
      </c>
      <c r="H380" s="29">
        <v>4726.72</v>
      </c>
      <c r="I380" s="10">
        <f t="shared" si="5"/>
        <v>0.63022933333333342</v>
      </c>
    </row>
    <row r="381" spans="1:9" ht="27" customHeight="1" x14ac:dyDescent="0.25">
      <c r="A381" s="25"/>
      <c r="B381" s="25"/>
      <c r="C381" s="25" t="s">
        <v>570</v>
      </c>
      <c r="D381" s="25"/>
      <c r="E381" s="25"/>
      <c r="F381" s="25" t="s">
        <v>571</v>
      </c>
      <c r="G381" s="27">
        <v>7500</v>
      </c>
      <c r="H381" s="27">
        <v>4726.72</v>
      </c>
      <c r="I381" s="10">
        <f t="shared" si="5"/>
        <v>0.63022933333333342</v>
      </c>
    </row>
    <row r="382" spans="1:9" ht="14.25" customHeight="1" x14ac:dyDescent="0.25">
      <c r="A382" s="25" t="s">
        <v>113</v>
      </c>
      <c r="B382" s="25" t="s">
        <v>113</v>
      </c>
      <c r="C382" s="25" t="s">
        <v>113</v>
      </c>
      <c r="D382" s="25" t="s">
        <v>586</v>
      </c>
      <c r="E382" s="25" t="s">
        <v>303</v>
      </c>
      <c r="F382" s="25" t="s">
        <v>587</v>
      </c>
      <c r="G382" s="27">
        <v>5000</v>
      </c>
      <c r="H382" s="27">
        <v>4348.72</v>
      </c>
      <c r="I382" s="10">
        <f t="shared" si="5"/>
        <v>0.86974400000000007</v>
      </c>
    </row>
    <row r="383" spans="1:9" ht="14.25" customHeight="1" x14ac:dyDescent="0.25">
      <c r="A383" s="25" t="s">
        <v>113</v>
      </c>
      <c r="B383" s="25" t="s">
        <v>113</v>
      </c>
      <c r="C383" s="25" t="s">
        <v>113</v>
      </c>
      <c r="D383" s="25" t="s">
        <v>574</v>
      </c>
      <c r="E383" s="25" t="s">
        <v>303</v>
      </c>
      <c r="F383" s="25" t="s">
        <v>575</v>
      </c>
      <c r="G383" s="27">
        <v>2500</v>
      </c>
      <c r="H383" s="27">
        <v>378</v>
      </c>
      <c r="I383" s="10">
        <f t="shared" si="5"/>
        <v>0.1512</v>
      </c>
    </row>
    <row r="384" spans="1:9" ht="27" customHeight="1" x14ac:dyDescent="0.25">
      <c r="A384" s="7"/>
      <c r="B384" s="7" t="s">
        <v>481</v>
      </c>
      <c r="C384" s="7"/>
      <c r="D384" s="7"/>
      <c r="E384" s="7"/>
      <c r="F384" s="7" t="s">
        <v>482</v>
      </c>
      <c r="G384" s="29">
        <v>166086.35999999999</v>
      </c>
      <c r="H384" s="29">
        <v>134798.98000000001</v>
      </c>
      <c r="I384" s="10">
        <f t="shared" si="5"/>
        <v>0.81161981032036601</v>
      </c>
    </row>
    <row r="385" spans="1:9" ht="27" customHeight="1" x14ac:dyDescent="0.25">
      <c r="A385" s="25"/>
      <c r="B385" s="25"/>
      <c r="C385" s="25" t="s">
        <v>570</v>
      </c>
      <c r="D385" s="25"/>
      <c r="E385" s="25"/>
      <c r="F385" s="25" t="s">
        <v>571</v>
      </c>
      <c r="G385" s="27">
        <v>81586.36</v>
      </c>
      <c r="H385" s="27">
        <v>64167.56</v>
      </c>
      <c r="I385" s="10">
        <f t="shared" si="5"/>
        <v>0.78649862550553795</v>
      </c>
    </row>
    <row r="386" spans="1:9" ht="27" customHeight="1" x14ac:dyDescent="0.25">
      <c r="A386" s="25" t="s">
        <v>113</v>
      </c>
      <c r="B386" s="25" t="s">
        <v>113</v>
      </c>
      <c r="C386" s="25" t="s">
        <v>113</v>
      </c>
      <c r="D386" s="25" t="s">
        <v>586</v>
      </c>
      <c r="E386" s="25" t="s">
        <v>303</v>
      </c>
      <c r="F386" s="25" t="s">
        <v>587</v>
      </c>
      <c r="G386" s="27">
        <v>24000</v>
      </c>
      <c r="H386" s="27">
        <v>14785.07</v>
      </c>
      <c r="I386" s="10">
        <f t="shared" ref="I386:I449" si="6">IF($G386=0,0,$H386/$G386)</f>
        <v>0.61604458333333334</v>
      </c>
    </row>
    <row r="387" spans="1:9" ht="27" customHeight="1" x14ac:dyDescent="0.25">
      <c r="A387" s="25" t="s">
        <v>113</v>
      </c>
      <c r="B387" s="25" t="s">
        <v>113</v>
      </c>
      <c r="C387" s="25" t="s">
        <v>113</v>
      </c>
      <c r="D387" s="25" t="s">
        <v>574</v>
      </c>
      <c r="E387" s="25" t="s">
        <v>303</v>
      </c>
      <c r="F387" s="25" t="s">
        <v>575</v>
      </c>
      <c r="G387" s="27">
        <v>53586.36</v>
      </c>
      <c r="H387" s="27">
        <v>47600.79</v>
      </c>
      <c r="I387" s="10">
        <f t="shared" si="6"/>
        <v>0.88830049288662261</v>
      </c>
    </row>
    <row r="388" spans="1:9" ht="27" customHeight="1" x14ac:dyDescent="0.25">
      <c r="A388" s="25" t="s">
        <v>113</v>
      </c>
      <c r="B388" s="25" t="s">
        <v>113</v>
      </c>
      <c r="C388" s="25" t="s">
        <v>113</v>
      </c>
      <c r="D388" s="25" t="s">
        <v>608</v>
      </c>
      <c r="E388" s="25" t="s">
        <v>303</v>
      </c>
      <c r="F388" s="25" t="s">
        <v>609</v>
      </c>
      <c r="G388" s="27">
        <v>300</v>
      </c>
      <c r="H388" s="27">
        <v>181.7</v>
      </c>
      <c r="I388" s="10">
        <f t="shared" si="6"/>
        <v>0.60566666666666658</v>
      </c>
    </row>
    <row r="389" spans="1:9" ht="27" customHeight="1" x14ac:dyDescent="0.25">
      <c r="A389" s="25" t="s">
        <v>113</v>
      </c>
      <c r="B389" s="25" t="s">
        <v>113</v>
      </c>
      <c r="C389" s="25" t="s">
        <v>113</v>
      </c>
      <c r="D389" s="25" t="s">
        <v>590</v>
      </c>
      <c r="E389" s="25" t="s">
        <v>303</v>
      </c>
      <c r="F389" s="25" t="s">
        <v>591</v>
      </c>
      <c r="G389" s="27">
        <v>700</v>
      </c>
      <c r="H389" s="27">
        <v>300</v>
      </c>
      <c r="I389" s="10">
        <f t="shared" si="6"/>
        <v>0.42857142857142855</v>
      </c>
    </row>
    <row r="390" spans="1:9" ht="27" customHeight="1" x14ac:dyDescent="0.25">
      <c r="A390" s="25" t="s">
        <v>113</v>
      </c>
      <c r="B390" s="25" t="s">
        <v>113</v>
      </c>
      <c r="C390" s="25" t="s">
        <v>113</v>
      </c>
      <c r="D390" s="25" t="s">
        <v>621</v>
      </c>
      <c r="E390" s="25" t="s">
        <v>303</v>
      </c>
      <c r="F390" s="25" t="s">
        <v>622</v>
      </c>
      <c r="G390" s="27">
        <v>3000</v>
      </c>
      <c r="H390" s="27">
        <v>1300</v>
      </c>
      <c r="I390" s="10">
        <f t="shared" si="6"/>
        <v>0.43333333333333335</v>
      </c>
    </row>
    <row r="391" spans="1:9" ht="27" customHeight="1" x14ac:dyDescent="0.25">
      <c r="A391" s="25"/>
      <c r="B391" s="25"/>
      <c r="C391" s="25" t="s">
        <v>592</v>
      </c>
      <c r="D391" s="25"/>
      <c r="E391" s="25"/>
      <c r="F391" s="25" t="s">
        <v>593</v>
      </c>
      <c r="G391" s="27">
        <v>84500</v>
      </c>
      <c r="H391" s="27">
        <v>70631.42</v>
      </c>
      <c r="I391" s="10">
        <f t="shared" si="6"/>
        <v>0.83587479289940825</v>
      </c>
    </row>
    <row r="392" spans="1:9" ht="14.25" customHeight="1" x14ac:dyDescent="0.25">
      <c r="A392" s="25" t="s">
        <v>113</v>
      </c>
      <c r="B392" s="25" t="s">
        <v>113</v>
      </c>
      <c r="C392" s="25" t="s">
        <v>113</v>
      </c>
      <c r="D392" s="25" t="s">
        <v>596</v>
      </c>
      <c r="E392" s="25" t="s">
        <v>303</v>
      </c>
      <c r="F392" s="25" t="s">
        <v>597</v>
      </c>
      <c r="G392" s="27">
        <v>8000</v>
      </c>
      <c r="H392" s="27">
        <v>5715.42</v>
      </c>
      <c r="I392" s="10">
        <f t="shared" si="6"/>
        <v>0.71442749999999999</v>
      </c>
    </row>
    <row r="393" spans="1:9" ht="27" customHeight="1" x14ac:dyDescent="0.25">
      <c r="A393" s="25" t="s">
        <v>113</v>
      </c>
      <c r="B393" s="25" t="s">
        <v>113</v>
      </c>
      <c r="C393" s="25" t="s">
        <v>113</v>
      </c>
      <c r="D393" s="25" t="s">
        <v>629</v>
      </c>
      <c r="E393" s="25" t="s">
        <v>303</v>
      </c>
      <c r="F393" s="25" t="s">
        <v>630</v>
      </c>
      <c r="G393" s="27">
        <v>76500</v>
      </c>
      <c r="H393" s="27">
        <v>64916</v>
      </c>
      <c r="I393" s="10">
        <f t="shared" si="6"/>
        <v>0.84857516339869277</v>
      </c>
    </row>
    <row r="394" spans="1:9" ht="27" customHeight="1" x14ac:dyDescent="0.25">
      <c r="A394" s="7"/>
      <c r="B394" s="7" t="s">
        <v>485</v>
      </c>
      <c r="C394" s="7"/>
      <c r="D394" s="7"/>
      <c r="E394" s="7"/>
      <c r="F394" s="7" t="s">
        <v>301</v>
      </c>
      <c r="G394" s="29">
        <v>21252</v>
      </c>
      <c r="H394" s="29">
        <v>16108</v>
      </c>
      <c r="I394" s="10">
        <f t="shared" si="6"/>
        <v>0.75795219273480141</v>
      </c>
    </row>
    <row r="395" spans="1:9" ht="27" customHeight="1" x14ac:dyDescent="0.25">
      <c r="A395" s="25"/>
      <c r="B395" s="25"/>
      <c r="C395" s="25" t="s">
        <v>570</v>
      </c>
      <c r="D395" s="25"/>
      <c r="E395" s="25"/>
      <c r="F395" s="25" t="s">
        <v>571</v>
      </c>
      <c r="G395" s="27">
        <v>21252</v>
      </c>
      <c r="H395" s="27">
        <v>16108</v>
      </c>
      <c r="I395" s="10">
        <f t="shared" si="6"/>
        <v>0.75795219273480141</v>
      </c>
    </row>
    <row r="396" spans="1:9" ht="27" customHeight="1" x14ac:dyDescent="0.25">
      <c r="A396" s="25" t="s">
        <v>113</v>
      </c>
      <c r="B396" s="25" t="s">
        <v>113</v>
      </c>
      <c r="C396" s="25" t="s">
        <v>113</v>
      </c>
      <c r="D396" s="25" t="s">
        <v>586</v>
      </c>
      <c r="E396" s="25" t="s">
        <v>303</v>
      </c>
      <c r="F396" s="25" t="s">
        <v>587</v>
      </c>
      <c r="G396" s="27">
        <v>252</v>
      </c>
      <c r="H396" s="27">
        <v>108</v>
      </c>
      <c r="I396" s="10">
        <f t="shared" si="6"/>
        <v>0.42857142857142855</v>
      </c>
    </row>
    <row r="397" spans="1:9" ht="27" customHeight="1" x14ac:dyDescent="0.25">
      <c r="A397" s="25" t="s">
        <v>113</v>
      </c>
      <c r="B397" s="25" t="s">
        <v>113</v>
      </c>
      <c r="C397" s="25" t="s">
        <v>113</v>
      </c>
      <c r="D397" s="25" t="s">
        <v>574</v>
      </c>
      <c r="E397" s="25" t="s">
        <v>303</v>
      </c>
      <c r="F397" s="25" t="s">
        <v>575</v>
      </c>
      <c r="G397" s="27">
        <v>21000</v>
      </c>
      <c r="H397" s="27">
        <v>16000</v>
      </c>
      <c r="I397" s="10">
        <f t="shared" si="6"/>
        <v>0.76190476190476186</v>
      </c>
    </row>
    <row r="398" spans="1:9" ht="27" customHeight="1" x14ac:dyDescent="0.25">
      <c r="A398" s="3" t="s">
        <v>486</v>
      </c>
      <c r="B398" s="3"/>
      <c r="C398" s="3"/>
      <c r="D398" s="3"/>
      <c r="E398" s="3"/>
      <c r="F398" s="3" t="s">
        <v>487</v>
      </c>
      <c r="G398" s="23">
        <v>5423936.5300000003</v>
      </c>
      <c r="H398" s="23">
        <v>4853876.9000000004</v>
      </c>
      <c r="I398" s="5">
        <f t="shared" si="6"/>
        <v>0.89489928083653292</v>
      </c>
    </row>
    <row r="399" spans="1:9" ht="27" customHeight="1" x14ac:dyDescent="0.25">
      <c r="A399" s="7"/>
      <c r="B399" s="7" t="s">
        <v>488</v>
      </c>
      <c r="C399" s="7"/>
      <c r="D399" s="7"/>
      <c r="E399" s="7"/>
      <c r="F399" s="7" t="s">
        <v>489</v>
      </c>
      <c r="G399" s="29">
        <v>650000</v>
      </c>
      <c r="H399" s="29">
        <v>600256.63</v>
      </c>
      <c r="I399" s="10">
        <f t="shared" si="6"/>
        <v>0.92347173846153852</v>
      </c>
    </row>
    <row r="400" spans="1:9" ht="27" customHeight="1" x14ac:dyDescent="0.25">
      <c r="A400" s="25"/>
      <c r="B400" s="25"/>
      <c r="C400" s="25" t="s">
        <v>570</v>
      </c>
      <c r="D400" s="25"/>
      <c r="E400" s="25"/>
      <c r="F400" s="25" t="s">
        <v>571</v>
      </c>
      <c r="G400" s="27">
        <v>650000</v>
      </c>
      <c r="H400" s="27">
        <v>600256.63</v>
      </c>
      <c r="I400" s="10">
        <f t="shared" si="6"/>
        <v>0.92347173846153852</v>
      </c>
    </row>
    <row r="401" spans="1:9" ht="27" customHeight="1" x14ac:dyDescent="0.25">
      <c r="A401" s="25" t="s">
        <v>113</v>
      </c>
      <c r="B401" s="25" t="s">
        <v>113</v>
      </c>
      <c r="C401" s="25" t="s">
        <v>113</v>
      </c>
      <c r="D401" s="25" t="s">
        <v>714</v>
      </c>
      <c r="E401" s="25" t="s">
        <v>303</v>
      </c>
      <c r="F401" s="25" t="s">
        <v>715</v>
      </c>
      <c r="G401" s="27">
        <v>650000</v>
      </c>
      <c r="H401" s="27">
        <v>600256.63</v>
      </c>
      <c r="I401" s="10">
        <f t="shared" si="6"/>
        <v>0.92347173846153852</v>
      </c>
    </row>
    <row r="402" spans="1:9" ht="27" customHeight="1" x14ac:dyDescent="0.25">
      <c r="A402" s="7"/>
      <c r="B402" s="7" t="s">
        <v>490</v>
      </c>
      <c r="C402" s="7"/>
      <c r="D402" s="7"/>
      <c r="E402" s="7"/>
      <c r="F402" s="7" t="s">
        <v>491</v>
      </c>
      <c r="G402" s="29">
        <v>1366240.96</v>
      </c>
      <c r="H402" s="29">
        <v>1363126.77</v>
      </c>
      <c r="I402" s="10">
        <f t="shared" si="6"/>
        <v>0.99772061437830117</v>
      </c>
    </row>
    <row r="403" spans="1:9" ht="27" customHeight="1" x14ac:dyDescent="0.25">
      <c r="A403" s="25"/>
      <c r="B403" s="25"/>
      <c r="C403" s="25" t="s">
        <v>570</v>
      </c>
      <c r="D403" s="25"/>
      <c r="E403" s="25"/>
      <c r="F403" s="25" t="s">
        <v>571</v>
      </c>
      <c r="G403" s="27">
        <v>340417.28000000003</v>
      </c>
      <c r="H403" s="27">
        <v>338912.37</v>
      </c>
      <c r="I403" s="10">
        <f t="shared" si="6"/>
        <v>0.99557921971528585</v>
      </c>
    </row>
    <row r="404" spans="1:9" ht="27" customHeight="1" x14ac:dyDescent="0.25">
      <c r="A404" s="25" t="s">
        <v>113</v>
      </c>
      <c r="B404" s="25" t="s">
        <v>113</v>
      </c>
      <c r="C404" s="25" t="s">
        <v>113</v>
      </c>
      <c r="D404" s="25" t="s">
        <v>586</v>
      </c>
      <c r="E404" s="25" t="s">
        <v>303</v>
      </c>
      <c r="F404" s="25" t="s">
        <v>587</v>
      </c>
      <c r="G404" s="27">
        <v>118237.64</v>
      </c>
      <c r="H404" s="27">
        <v>118222.65</v>
      </c>
      <c r="I404" s="10">
        <f t="shared" si="6"/>
        <v>0.99987322142086055</v>
      </c>
    </row>
    <row r="405" spans="1:9" ht="14.25" customHeight="1" x14ac:dyDescent="0.25">
      <c r="A405" s="25" t="s">
        <v>113</v>
      </c>
      <c r="B405" s="25" t="s">
        <v>113</v>
      </c>
      <c r="C405" s="25" t="s">
        <v>113</v>
      </c>
      <c r="D405" s="25" t="s">
        <v>693</v>
      </c>
      <c r="E405" s="25" t="s">
        <v>303</v>
      </c>
      <c r="F405" s="25" t="s">
        <v>694</v>
      </c>
      <c r="G405" s="27">
        <v>40472.550000000003</v>
      </c>
      <c r="H405" s="27">
        <v>40472.550000000003</v>
      </c>
      <c r="I405" s="10">
        <f t="shared" si="6"/>
        <v>1</v>
      </c>
    </row>
    <row r="406" spans="1:9" ht="14.25" customHeight="1" x14ac:dyDescent="0.25">
      <c r="A406" s="25" t="s">
        <v>113</v>
      </c>
      <c r="B406" s="25" t="s">
        <v>113</v>
      </c>
      <c r="C406" s="25" t="s">
        <v>113</v>
      </c>
      <c r="D406" s="25" t="s">
        <v>600</v>
      </c>
      <c r="E406" s="25" t="s">
        <v>303</v>
      </c>
      <c r="F406" s="25" t="s">
        <v>601</v>
      </c>
      <c r="G406" s="27">
        <v>27225.74</v>
      </c>
      <c r="H406" s="27">
        <v>27225.74</v>
      </c>
      <c r="I406" s="10">
        <f t="shared" si="6"/>
        <v>1</v>
      </c>
    </row>
    <row r="407" spans="1:9" ht="14.25" customHeight="1" x14ac:dyDescent="0.25">
      <c r="A407" s="25" t="s">
        <v>113</v>
      </c>
      <c r="B407" s="25" t="s">
        <v>113</v>
      </c>
      <c r="C407" s="25" t="s">
        <v>113</v>
      </c>
      <c r="D407" s="25" t="s">
        <v>588</v>
      </c>
      <c r="E407" s="25" t="s">
        <v>303</v>
      </c>
      <c r="F407" s="25" t="s">
        <v>589</v>
      </c>
      <c r="G407" s="27">
        <v>52376.5</v>
      </c>
      <c r="H407" s="27">
        <v>52376.5</v>
      </c>
      <c r="I407" s="10">
        <f t="shared" si="6"/>
        <v>1</v>
      </c>
    </row>
    <row r="408" spans="1:9" ht="14.25" customHeight="1" x14ac:dyDescent="0.25">
      <c r="A408" s="25" t="s">
        <v>113</v>
      </c>
      <c r="B408" s="25" t="s">
        <v>113</v>
      </c>
      <c r="C408" s="25" t="s">
        <v>113</v>
      </c>
      <c r="D408" s="25" t="s">
        <v>613</v>
      </c>
      <c r="E408" s="25" t="s">
        <v>303</v>
      </c>
      <c r="F408" s="25" t="s">
        <v>614</v>
      </c>
      <c r="G408" s="27">
        <v>667.17</v>
      </c>
      <c r="H408" s="27">
        <v>667.17</v>
      </c>
      <c r="I408" s="10">
        <f t="shared" si="6"/>
        <v>1</v>
      </c>
    </row>
    <row r="409" spans="1:9" ht="27" customHeight="1" x14ac:dyDescent="0.25">
      <c r="A409" s="25" t="s">
        <v>113</v>
      </c>
      <c r="B409" s="25" t="s">
        <v>113</v>
      </c>
      <c r="C409" s="25" t="s">
        <v>113</v>
      </c>
      <c r="D409" s="25" t="s">
        <v>574</v>
      </c>
      <c r="E409" s="25" t="s">
        <v>303</v>
      </c>
      <c r="F409" s="25" t="s">
        <v>575</v>
      </c>
      <c r="G409" s="27">
        <v>59692.56</v>
      </c>
      <c r="H409" s="27">
        <v>58202.64</v>
      </c>
      <c r="I409" s="10">
        <f t="shared" si="6"/>
        <v>0.97504010550058506</v>
      </c>
    </row>
    <row r="410" spans="1:9" ht="14.25" customHeight="1" x14ac:dyDescent="0.25">
      <c r="A410" s="25" t="s">
        <v>113</v>
      </c>
      <c r="B410" s="25" t="s">
        <v>113</v>
      </c>
      <c r="C410" s="25" t="s">
        <v>113</v>
      </c>
      <c r="D410" s="25" t="s">
        <v>602</v>
      </c>
      <c r="E410" s="25" t="s">
        <v>303</v>
      </c>
      <c r="F410" s="25" t="s">
        <v>603</v>
      </c>
      <c r="G410" s="27">
        <v>1068.8699999999999</v>
      </c>
      <c r="H410" s="27">
        <v>1068.8699999999999</v>
      </c>
      <c r="I410" s="10">
        <f t="shared" si="6"/>
        <v>1</v>
      </c>
    </row>
    <row r="411" spans="1:9" ht="14.25" customHeight="1" x14ac:dyDescent="0.25">
      <c r="A411" s="25" t="s">
        <v>113</v>
      </c>
      <c r="B411" s="25" t="s">
        <v>113</v>
      </c>
      <c r="C411" s="25" t="s">
        <v>113</v>
      </c>
      <c r="D411" s="25" t="s">
        <v>608</v>
      </c>
      <c r="E411" s="25" t="s">
        <v>303</v>
      </c>
      <c r="F411" s="25" t="s">
        <v>609</v>
      </c>
      <c r="G411" s="27">
        <v>903.9</v>
      </c>
      <c r="H411" s="27">
        <v>903.9</v>
      </c>
      <c r="I411" s="10">
        <f t="shared" si="6"/>
        <v>1</v>
      </c>
    </row>
    <row r="412" spans="1:9" ht="14.25" customHeight="1" x14ac:dyDescent="0.25">
      <c r="A412" s="25" t="s">
        <v>113</v>
      </c>
      <c r="B412" s="25" t="s">
        <v>113</v>
      </c>
      <c r="C412" s="25" t="s">
        <v>113</v>
      </c>
      <c r="D412" s="25" t="s">
        <v>590</v>
      </c>
      <c r="E412" s="25" t="s">
        <v>303</v>
      </c>
      <c r="F412" s="25" t="s">
        <v>591</v>
      </c>
      <c r="G412" s="27">
        <v>8006.37</v>
      </c>
      <c r="H412" s="27">
        <v>8006.37</v>
      </c>
      <c r="I412" s="10">
        <f t="shared" si="6"/>
        <v>1</v>
      </c>
    </row>
    <row r="413" spans="1:9" ht="14.25" customHeight="1" x14ac:dyDescent="0.25">
      <c r="A413" s="25" t="s">
        <v>113</v>
      </c>
      <c r="B413" s="25" t="s">
        <v>113</v>
      </c>
      <c r="C413" s="25" t="s">
        <v>113</v>
      </c>
      <c r="D413" s="25" t="s">
        <v>615</v>
      </c>
      <c r="E413" s="25" t="s">
        <v>303</v>
      </c>
      <c r="F413" s="25" t="s">
        <v>616</v>
      </c>
      <c r="G413" s="27">
        <v>25379.98</v>
      </c>
      <c r="H413" s="27">
        <v>25379.98</v>
      </c>
      <c r="I413" s="10">
        <f t="shared" si="6"/>
        <v>1</v>
      </c>
    </row>
    <row r="414" spans="1:9" ht="14.25" customHeight="1" x14ac:dyDescent="0.25">
      <c r="A414" s="25" t="s">
        <v>113</v>
      </c>
      <c r="B414" s="25" t="s">
        <v>113</v>
      </c>
      <c r="C414" s="25" t="s">
        <v>113</v>
      </c>
      <c r="D414" s="25" t="s">
        <v>631</v>
      </c>
      <c r="E414" s="25" t="s">
        <v>303</v>
      </c>
      <c r="F414" s="25" t="s">
        <v>632</v>
      </c>
      <c r="G414" s="27">
        <v>4985</v>
      </c>
      <c r="H414" s="27">
        <v>4985</v>
      </c>
      <c r="I414" s="10">
        <f t="shared" si="6"/>
        <v>1</v>
      </c>
    </row>
    <row r="415" spans="1:9" ht="14.25" customHeight="1" x14ac:dyDescent="0.25">
      <c r="A415" s="25" t="s">
        <v>113</v>
      </c>
      <c r="B415" s="25" t="s">
        <v>113</v>
      </c>
      <c r="C415" s="25" t="s">
        <v>113</v>
      </c>
      <c r="D415" s="25" t="s">
        <v>617</v>
      </c>
      <c r="E415" s="25" t="s">
        <v>303</v>
      </c>
      <c r="F415" s="25" t="s">
        <v>618</v>
      </c>
      <c r="G415" s="27">
        <v>202</v>
      </c>
      <c r="H415" s="27">
        <v>202</v>
      </c>
      <c r="I415" s="10">
        <f t="shared" si="6"/>
        <v>1</v>
      </c>
    </row>
    <row r="416" spans="1:9" ht="14.25" customHeight="1" x14ac:dyDescent="0.25">
      <c r="A416" s="25" t="s">
        <v>113</v>
      </c>
      <c r="B416" s="25" t="s">
        <v>113</v>
      </c>
      <c r="C416" s="25" t="s">
        <v>113</v>
      </c>
      <c r="D416" s="25" t="s">
        <v>621</v>
      </c>
      <c r="E416" s="25" t="s">
        <v>303</v>
      </c>
      <c r="F416" s="25" t="s">
        <v>622</v>
      </c>
      <c r="G416" s="27">
        <v>1199</v>
      </c>
      <c r="H416" s="27">
        <v>1199</v>
      </c>
      <c r="I416" s="10">
        <f t="shared" si="6"/>
        <v>1</v>
      </c>
    </row>
    <row r="417" spans="1:9" ht="14.25" customHeight="1" x14ac:dyDescent="0.25">
      <c r="A417" s="25"/>
      <c r="B417" s="25"/>
      <c r="C417" s="25" t="s">
        <v>623</v>
      </c>
      <c r="D417" s="25"/>
      <c r="E417" s="25"/>
      <c r="F417" s="25" t="s">
        <v>624</v>
      </c>
      <c r="G417" s="27">
        <v>840</v>
      </c>
      <c r="H417" s="27">
        <v>840</v>
      </c>
      <c r="I417" s="10">
        <f t="shared" si="6"/>
        <v>1</v>
      </c>
    </row>
    <row r="418" spans="1:9" ht="14.25" customHeight="1" x14ac:dyDescent="0.25">
      <c r="A418" s="25" t="s">
        <v>113</v>
      </c>
      <c r="B418" s="25" t="s">
        <v>113</v>
      </c>
      <c r="C418" s="25" t="s">
        <v>113</v>
      </c>
      <c r="D418" s="25" t="s">
        <v>625</v>
      </c>
      <c r="E418" s="25" t="s">
        <v>303</v>
      </c>
      <c r="F418" s="25" t="s">
        <v>626</v>
      </c>
      <c r="G418" s="27">
        <v>840</v>
      </c>
      <c r="H418" s="27">
        <v>840</v>
      </c>
      <c r="I418" s="10">
        <f t="shared" si="6"/>
        <v>1</v>
      </c>
    </row>
    <row r="419" spans="1:9" ht="27" customHeight="1" x14ac:dyDescent="0.25">
      <c r="A419" s="25"/>
      <c r="B419" s="25"/>
      <c r="C419" s="25" t="s">
        <v>592</v>
      </c>
      <c r="D419" s="25"/>
      <c r="E419" s="25"/>
      <c r="F419" s="25" t="s">
        <v>593</v>
      </c>
      <c r="G419" s="27">
        <v>1024983.68</v>
      </c>
      <c r="H419" s="27">
        <v>1023374.4</v>
      </c>
      <c r="I419" s="10">
        <f t="shared" si="6"/>
        <v>0.99842994573337984</v>
      </c>
    </row>
    <row r="420" spans="1:9" ht="27" customHeight="1" x14ac:dyDescent="0.25">
      <c r="A420" s="25" t="s">
        <v>113</v>
      </c>
      <c r="B420" s="25" t="s">
        <v>113</v>
      </c>
      <c r="C420" s="25" t="s">
        <v>113</v>
      </c>
      <c r="D420" s="25" t="s">
        <v>594</v>
      </c>
      <c r="E420" s="25" t="s">
        <v>303</v>
      </c>
      <c r="F420" s="25" t="s">
        <v>595</v>
      </c>
      <c r="G420" s="27">
        <v>809565.4</v>
      </c>
      <c r="H420" s="27">
        <v>807956.12</v>
      </c>
      <c r="I420" s="10">
        <f t="shared" si="6"/>
        <v>0.9980121680101447</v>
      </c>
    </row>
    <row r="421" spans="1:9" ht="14.25" customHeight="1" x14ac:dyDescent="0.25">
      <c r="A421" s="25" t="s">
        <v>113</v>
      </c>
      <c r="B421" s="25" t="s">
        <v>113</v>
      </c>
      <c r="C421" s="25" t="s">
        <v>113</v>
      </c>
      <c r="D421" s="25" t="s">
        <v>627</v>
      </c>
      <c r="E421" s="25" t="s">
        <v>303</v>
      </c>
      <c r="F421" s="25" t="s">
        <v>628</v>
      </c>
      <c r="G421" s="27">
        <v>53390.21</v>
      </c>
      <c r="H421" s="27">
        <v>53390.21</v>
      </c>
      <c r="I421" s="10">
        <f t="shared" si="6"/>
        <v>1</v>
      </c>
    </row>
    <row r="422" spans="1:9" ht="14.25" customHeight="1" x14ac:dyDescent="0.25">
      <c r="A422" s="25" t="s">
        <v>113</v>
      </c>
      <c r="B422" s="25" t="s">
        <v>113</v>
      </c>
      <c r="C422" s="25" t="s">
        <v>113</v>
      </c>
      <c r="D422" s="25" t="s">
        <v>596</v>
      </c>
      <c r="E422" s="25" t="s">
        <v>303</v>
      </c>
      <c r="F422" s="25" t="s">
        <v>597</v>
      </c>
      <c r="G422" s="27">
        <v>143817.31</v>
      </c>
      <c r="H422" s="27">
        <v>143817.31</v>
      </c>
      <c r="I422" s="10">
        <f t="shared" si="6"/>
        <v>1</v>
      </c>
    </row>
    <row r="423" spans="1:9" ht="14.25" customHeight="1" x14ac:dyDescent="0.25">
      <c r="A423" s="25" t="s">
        <v>113</v>
      </c>
      <c r="B423" s="25" t="s">
        <v>113</v>
      </c>
      <c r="C423" s="25" t="s">
        <v>113</v>
      </c>
      <c r="D423" s="25" t="s">
        <v>598</v>
      </c>
      <c r="E423" s="25" t="s">
        <v>303</v>
      </c>
      <c r="F423" s="25" t="s">
        <v>599</v>
      </c>
      <c r="G423" s="27">
        <v>14710.76</v>
      </c>
      <c r="H423" s="27">
        <v>14710.76</v>
      </c>
      <c r="I423" s="10">
        <f t="shared" si="6"/>
        <v>1</v>
      </c>
    </row>
    <row r="424" spans="1:9" ht="14.25" customHeight="1" x14ac:dyDescent="0.25">
      <c r="A424" s="25" t="s">
        <v>113</v>
      </c>
      <c r="B424" s="25" t="s">
        <v>113</v>
      </c>
      <c r="C424" s="25" t="s">
        <v>113</v>
      </c>
      <c r="D424" s="25" t="s">
        <v>629</v>
      </c>
      <c r="E424" s="25" t="s">
        <v>303</v>
      </c>
      <c r="F424" s="25" t="s">
        <v>630</v>
      </c>
      <c r="G424" s="27">
        <v>3500</v>
      </c>
      <c r="H424" s="27">
        <v>3500</v>
      </c>
      <c r="I424" s="10">
        <f t="shared" si="6"/>
        <v>1</v>
      </c>
    </row>
    <row r="425" spans="1:9" ht="27" customHeight="1" x14ac:dyDescent="0.25">
      <c r="A425" s="7"/>
      <c r="B425" s="7" t="s">
        <v>492</v>
      </c>
      <c r="C425" s="7"/>
      <c r="D425" s="7"/>
      <c r="E425" s="7"/>
      <c r="F425" s="7" t="s">
        <v>493</v>
      </c>
      <c r="G425" s="29">
        <v>13000</v>
      </c>
      <c r="H425" s="29">
        <v>10538.52</v>
      </c>
      <c r="I425" s="10">
        <f t="shared" si="6"/>
        <v>0.81065538461538467</v>
      </c>
    </row>
    <row r="426" spans="1:9" ht="27" customHeight="1" x14ac:dyDescent="0.25">
      <c r="A426" s="25"/>
      <c r="B426" s="25"/>
      <c r="C426" s="25" t="s">
        <v>570</v>
      </c>
      <c r="D426" s="25"/>
      <c r="E426" s="25"/>
      <c r="F426" s="25" t="s">
        <v>571</v>
      </c>
      <c r="G426" s="27">
        <v>11800.9</v>
      </c>
      <c r="H426" s="27">
        <v>9339.42</v>
      </c>
      <c r="I426" s="10">
        <f t="shared" si="6"/>
        <v>0.79141590895609659</v>
      </c>
    </row>
    <row r="427" spans="1:9" ht="27" customHeight="1" x14ac:dyDescent="0.25">
      <c r="A427" s="25" t="s">
        <v>113</v>
      </c>
      <c r="B427" s="25" t="s">
        <v>113</v>
      </c>
      <c r="C427" s="25" t="s">
        <v>113</v>
      </c>
      <c r="D427" s="25" t="s">
        <v>586</v>
      </c>
      <c r="E427" s="25" t="s">
        <v>303</v>
      </c>
      <c r="F427" s="25" t="s">
        <v>587</v>
      </c>
      <c r="G427" s="27">
        <v>8700</v>
      </c>
      <c r="H427" s="27">
        <v>7889.42</v>
      </c>
      <c r="I427" s="10">
        <f t="shared" si="6"/>
        <v>0.90682988505747131</v>
      </c>
    </row>
    <row r="428" spans="1:9" ht="14.25" customHeight="1" x14ac:dyDescent="0.25">
      <c r="A428" s="25" t="s">
        <v>113</v>
      </c>
      <c r="B428" s="25" t="s">
        <v>113</v>
      </c>
      <c r="C428" s="25" t="s">
        <v>113</v>
      </c>
      <c r="D428" s="25" t="s">
        <v>574</v>
      </c>
      <c r="E428" s="25" t="s">
        <v>303</v>
      </c>
      <c r="F428" s="25" t="s">
        <v>575</v>
      </c>
      <c r="G428" s="27">
        <v>800</v>
      </c>
      <c r="H428" s="27">
        <v>0</v>
      </c>
      <c r="I428" s="10">
        <f t="shared" si="6"/>
        <v>0</v>
      </c>
    </row>
    <row r="429" spans="1:9" ht="27" customHeight="1" x14ac:dyDescent="0.25">
      <c r="A429" s="25" t="s">
        <v>113</v>
      </c>
      <c r="B429" s="25" t="s">
        <v>113</v>
      </c>
      <c r="C429" s="25" t="s">
        <v>113</v>
      </c>
      <c r="D429" s="25" t="s">
        <v>621</v>
      </c>
      <c r="E429" s="25" t="s">
        <v>303</v>
      </c>
      <c r="F429" s="25" t="s">
        <v>622</v>
      </c>
      <c r="G429" s="27">
        <v>2300.9</v>
      </c>
      <c r="H429" s="27">
        <v>1450</v>
      </c>
      <c r="I429" s="10">
        <f t="shared" si="6"/>
        <v>0.6301881872310835</v>
      </c>
    </row>
    <row r="430" spans="1:9" ht="14.25" customHeight="1" x14ac:dyDescent="0.25">
      <c r="A430" s="25"/>
      <c r="B430" s="25"/>
      <c r="C430" s="25" t="s">
        <v>592</v>
      </c>
      <c r="D430" s="25"/>
      <c r="E430" s="25"/>
      <c r="F430" s="25" t="s">
        <v>593</v>
      </c>
      <c r="G430" s="27">
        <v>1199.0999999999999</v>
      </c>
      <c r="H430" s="27">
        <v>1199.0999999999999</v>
      </c>
      <c r="I430" s="10">
        <f t="shared" si="6"/>
        <v>1</v>
      </c>
    </row>
    <row r="431" spans="1:9" ht="14.25" customHeight="1" x14ac:dyDescent="0.25">
      <c r="A431" s="25" t="s">
        <v>113</v>
      </c>
      <c r="B431" s="25" t="s">
        <v>113</v>
      </c>
      <c r="C431" s="25" t="s">
        <v>113</v>
      </c>
      <c r="D431" s="25" t="s">
        <v>594</v>
      </c>
      <c r="E431" s="25" t="s">
        <v>303</v>
      </c>
      <c r="F431" s="25" t="s">
        <v>595</v>
      </c>
      <c r="G431" s="27">
        <v>1000</v>
      </c>
      <c r="H431" s="27">
        <v>1000</v>
      </c>
      <c r="I431" s="10">
        <f t="shared" si="6"/>
        <v>1</v>
      </c>
    </row>
    <row r="432" spans="1:9" ht="14.25" customHeight="1" x14ac:dyDescent="0.25">
      <c r="A432" s="25" t="s">
        <v>113</v>
      </c>
      <c r="B432" s="25" t="s">
        <v>113</v>
      </c>
      <c r="C432" s="25" t="s">
        <v>113</v>
      </c>
      <c r="D432" s="25" t="s">
        <v>596</v>
      </c>
      <c r="E432" s="25" t="s">
        <v>303</v>
      </c>
      <c r="F432" s="25" t="s">
        <v>597</v>
      </c>
      <c r="G432" s="27">
        <v>174.6</v>
      </c>
      <c r="H432" s="27">
        <v>174.6</v>
      </c>
      <c r="I432" s="10">
        <f t="shared" si="6"/>
        <v>1</v>
      </c>
    </row>
    <row r="433" spans="1:9" ht="14.25" customHeight="1" x14ac:dyDescent="0.25">
      <c r="A433" s="25" t="s">
        <v>113</v>
      </c>
      <c r="B433" s="25" t="s">
        <v>113</v>
      </c>
      <c r="C433" s="25" t="s">
        <v>113</v>
      </c>
      <c r="D433" s="25" t="s">
        <v>598</v>
      </c>
      <c r="E433" s="25" t="s">
        <v>303</v>
      </c>
      <c r="F433" s="25" t="s">
        <v>599</v>
      </c>
      <c r="G433" s="27">
        <v>24.5</v>
      </c>
      <c r="H433" s="27">
        <v>24.5</v>
      </c>
      <c r="I433" s="10">
        <f t="shared" si="6"/>
        <v>1</v>
      </c>
    </row>
    <row r="434" spans="1:9" ht="39.950000000000003" customHeight="1" x14ac:dyDescent="0.25">
      <c r="A434" s="7"/>
      <c r="B434" s="7" t="s">
        <v>494</v>
      </c>
      <c r="C434" s="7"/>
      <c r="D434" s="7"/>
      <c r="E434" s="7"/>
      <c r="F434" s="7" t="s">
        <v>495</v>
      </c>
      <c r="G434" s="29">
        <v>37808</v>
      </c>
      <c r="H434" s="29">
        <v>37078.49</v>
      </c>
      <c r="I434" s="10">
        <f t="shared" si="6"/>
        <v>0.98070487727465083</v>
      </c>
    </row>
    <row r="435" spans="1:9" ht="27" customHeight="1" x14ac:dyDescent="0.25">
      <c r="A435" s="25"/>
      <c r="B435" s="25"/>
      <c r="C435" s="25" t="s">
        <v>570</v>
      </c>
      <c r="D435" s="25"/>
      <c r="E435" s="25"/>
      <c r="F435" s="25" t="s">
        <v>571</v>
      </c>
      <c r="G435" s="27">
        <v>37808</v>
      </c>
      <c r="H435" s="27">
        <v>37078.49</v>
      </c>
      <c r="I435" s="10">
        <f t="shared" si="6"/>
        <v>0.98070487727465083</v>
      </c>
    </row>
    <row r="436" spans="1:9" ht="27" customHeight="1" x14ac:dyDescent="0.25">
      <c r="A436" s="25" t="s">
        <v>113</v>
      </c>
      <c r="B436" s="25" t="s">
        <v>113</v>
      </c>
      <c r="C436" s="25" t="s">
        <v>113</v>
      </c>
      <c r="D436" s="25" t="s">
        <v>716</v>
      </c>
      <c r="E436" s="25" t="s">
        <v>303</v>
      </c>
      <c r="F436" s="25" t="s">
        <v>717</v>
      </c>
      <c r="G436" s="27">
        <v>37808</v>
      </c>
      <c r="H436" s="27">
        <v>37078.49</v>
      </c>
      <c r="I436" s="10">
        <f t="shared" si="6"/>
        <v>0.98070487727465083</v>
      </c>
    </row>
    <row r="437" spans="1:9" ht="27" customHeight="1" x14ac:dyDescent="0.25">
      <c r="A437" s="7"/>
      <c r="B437" s="7" t="s">
        <v>496</v>
      </c>
      <c r="C437" s="7"/>
      <c r="D437" s="7"/>
      <c r="E437" s="7"/>
      <c r="F437" s="7" t="s">
        <v>497</v>
      </c>
      <c r="G437" s="29">
        <v>158918</v>
      </c>
      <c r="H437" s="29">
        <v>89180.51</v>
      </c>
      <c r="I437" s="10">
        <f t="shared" si="6"/>
        <v>0.56117312072892933</v>
      </c>
    </row>
    <row r="438" spans="1:9" ht="27" customHeight="1" x14ac:dyDescent="0.25">
      <c r="A438" s="25"/>
      <c r="B438" s="25"/>
      <c r="C438" s="25" t="s">
        <v>623</v>
      </c>
      <c r="D438" s="25"/>
      <c r="E438" s="25"/>
      <c r="F438" s="25" t="s">
        <v>624</v>
      </c>
      <c r="G438" s="27">
        <v>158918</v>
      </c>
      <c r="H438" s="27">
        <v>89180.51</v>
      </c>
      <c r="I438" s="10">
        <f t="shared" si="6"/>
        <v>0.56117312072892933</v>
      </c>
    </row>
    <row r="439" spans="1:9" ht="27" customHeight="1" x14ac:dyDescent="0.25">
      <c r="A439" s="25" t="s">
        <v>113</v>
      </c>
      <c r="B439" s="25" t="s">
        <v>113</v>
      </c>
      <c r="C439" s="25" t="s">
        <v>113</v>
      </c>
      <c r="D439" s="25" t="s">
        <v>718</v>
      </c>
      <c r="E439" s="25" t="s">
        <v>303</v>
      </c>
      <c r="F439" s="25" t="s">
        <v>719</v>
      </c>
      <c r="G439" s="27">
        <v>158918</v>
      </c>
      <c r="H439" s="27">
        <v>89180.51</v>
      </c>
      <c r="I439" s="10">
        <f t="shared" si="6"/>
        <v>0.56117312072892933</v>
      </c>
    </row>
    <row r="440" spans="1:9" ht="27" customHeight="1" x14ac:dyDescent="0.25">
      <c r="A440" s="7"/>
      <c r="B440" s="7" t="s">
        <v>498</v>
      </c>
      <c r="C440" s="7"/>
      <c r="D440" s="7"/>
      <c r="E440" s="7"/>
      <c r="F440" s="7" t="s">
        <v>499</v>
      </c>
      <c r="G440" s="29">
        <v>397583.01</v>
      </c>
      <c r="H440" s="29">
        <v>356874.6</v>
      </c>
      <c r="I440" s="10">
        <f t="shared" si="6"/>
        <v>0.89761028772331086</v>
      </c>
    </row>
    <row r="441" spans="1:9" ht="27" customHeight="1" x14ac:dyDescent="0.25">
      <c r="A441" s="25"/>
      <c r="B441" s="25"/>
      <c r="C441" s="25" t="s">
        <v>570</v>
      </c>
      <c r="D441" s="25"/>
      <c r="E441" s="25"/>
      <c r="F441" s="25" t="s">
        <v>571</v>
      </c>
      <c r="G441" s="27">
        <v>1015</v>
      </c>
      <c r="H441" s="27">
        <v>1014.75</v>
      </c>
      <c r="I441" s="10">
        <f t="shared" si="6"/>
        <v>0.99975369458128083</v>
      </c>
    </row>
    <row r="442" spans="1:9" ht="27" customHeight="1" x14ac:dyDescent="0.25">
      <c r="A442" s="25" t="s">
        <v>113</v>
      </c>
      <c r="B442" s="25" t="s">
        <v>113</v>
      </c>
      <c r="C442" s="25" t="s">
        <v>113</v>
      </c>
      <c r="D442" s="25" t="s">
        <v>586</v>
      </c>
      <c r="E442" s="25" t="s">
        <v>303</v>
      </c>
      <c r="F442" s="25" t="s">
        <v>587</v>
      </c>
      <c r="G442" s="27">
        <v>1015</v>
      </c>
      <c r="H442" s="27">
        <v>1014.75</v>
      </c>
      <c r="I442" s="10">
        <f t="shared" si="6"/>
        <v>0.99975369458128083</v>
      </c>
    </row>
    <row r="443" spans="1:9" ht="27" customHeight="1" x14ac:dyDescent="0.25">
      <c r="A443" s="25"/>
      <c r="B443" s="25"/>
      <c r="C443" s="25" t="s">
        <v>623</v>
      </c>
      <c r="D443" s="25"/>
      <c r="E443" s="25"/>
      <c r="F443" s="25" t="s">
        <v>624</v>
      </c>
      <c r="G443" s="27">
        <v>386631.08</v>
      </c>
      <c r="H443" s="27">
        <v>346365.05</v>
      </c>
      <c r="I443" s="10">
        <f t="shared" si="6"/>
        <v>0.89585413050601104</v>
      </c>
    </row>
    <row r="444" spans="1:9" ht="27" customHeight="1" x14ac:dyDescent="0.25">
      <c r="A444" s="25" t="s">
        <v>113</v>
      </c>
      <c r="B444" s="25" t="s">
        <v>113</v>
      </c>
      <c r="C444" s="25" t="s">
        <v>113</v>
      </c>
      <c r="D444" s="25" t="s">
        <v>718</v>
      </c>
      <c r="E444" s="25" t="s">
        <v>303</v>
      </c>
      <c r="F444" s="25" t="s">
        <v>719</v>
      </c>
      <c r="G444" s="27">
        <v>386631.08</v>
      </c>
      <c r="H444" s="27">
        <v>346365.05</v>
      </c>
      <c r="I444" s="10">
        <f t="shared" si="6"/>
        <v>0.89585413050601104</v>
      </c>
    </row>
    <row r="445" spans="1:9" ht="27" customHeight="1" x14ac:dyDescent="0.25">
      <c r="A445" s="25"/>
      <c r="B445" s="25"/>
      <c r="C445" s="25" t="s">
        <v>592</v>
      </c>
      <c r="D445" s="25"/>
      <c r="E445" s="25"/>
      <c r="F445" s="25" t="s">
        <v>593</v>
      </c>
      <c r="G445" s="27">
        <v>9936.93</v>
      </c>
      <c r="H445" s="27">
        <v>9494.7999999999993</v>
      </c>
      <c r="I445" s="10">
        <f t="shared" si="6"/>
        <v>0.95550637873065414</v>
      </c>
    </row>
    <row r="446" spans="1:9" ht="27" customHeight="1" x14ac:dyDescent="0.25">
      <c r="A446" s="25" t="s">
        <v>113</v>
      </c>
      <c r="B446" s="25" t="s">
        <v>113</v>
      </c>
      <c r="C446" s="25" t="s">
        <v>113</v>
      </c>
      <c r="D446" s="25" t="s">
        <v>594</v>
      </c>
      <c r="E446" s="25" t="s">
        <v>303</v>
      </c>
      <c r="F446" s="25" t="s">
        <v>595</v>
      </c>
      <c r="G446" s="27">
        <v>8297.85</v>
      </c>
      <c r="H446" s="27">
        <v>8000</v>
      </c>
      <c r="I446" s="10">
        <f t="shared" si="6"/>
        <v>0.96410515977030187</v>
      </c>
    </row>
    <row r="447" spans="1:9" ht="27" customHeight="1" x14ac:dyDescent="0.25">
      <c r="A447" s="25" t="s">
        <v>113</v>
      </c>
      <c r="B447" s="25" t="s">
        <v>113</v>
      </c>
      <c r="C447" s="25" t="s">
        <v>113</v>
      </c>
      <c r="D447" s="25" t="s">
        <v>596</v>
      </c>
      <c r="E447" s="25" t="s">
        <v>303</v>
      </c>
      <c r="F447" s="25" t="s">
        <v>597</v>
      </c>
      <c r="G447" s="27">
        <v>1440.63</v>
      </c>
      <c r="H447" s="27">
        <v>1396.8</v>
      </c>
      <c r="I447" s="10">
        <f t="shared" si="6"/>
        <v>0.9695758105828699</v>
      </c>
    </row>
    <row r="448" spans="1:9" ht="27" customHeight="1" x14ac:dyDescent="0.25">
      <c r="A448" s="25" t="s">
        <v>113</v>
      </c>
      <c r="B448" s="25" t="s">
        <v>113</v>
      </c>
      <c r="C448" s="25" t="s">
        <v>113</v>
      </c>
      <c r="D448" s="25" t="s">
        <v>598</v>
      </c>
      <c r="E448" s="25" t="s">
        <v>303</v>
      </c>
      <c r="F448" s="25" t="s">
        <v>599</v>
      </c>
      <c r="G448" s="27">
        <v>198.45</v>
      </c>
      <c r="H448" s="27">
        <v>98</v>
      </c>
      <c r="I448" s="10">
        <f t="shared" si="6"/>
        <v>0.49382716049382719</v>
      </c>
    </row>
    <row r="449" spans="1:9" ht="27" customHeight="1" x14ac:dyDescent="0.25">
      <c r="A449" s="7"/>
      <c r="B449" s="7" t="s">
        <v>500</v>
      </c>
      <c r="C449" s="7"/>
      <c r="D449" s="7"/>
      <c r="E449" s="7"/>
      <c r="F449" s="7" t="s">
        <v>501</v>
      </c>
      <c r="G449" s="29">
        <v>448376</v>
      </c>
      <c r="H449" s="29">
        <v>437287.63</v>
      </c>
      <c r="I449" s="10">
        <f t="shared" si="6"/>
        <v>0.97526992970185733</v>
      </c>
    </row>
    <row r="450" spans="1:9" ht="27" customHeight="1" x14ac:dyDescent="0.25">
      <c r="A450" s="25"/>
      <c r="B450" s="25"/>
      <c r="C450" s="25" t="s">
        <v>570</v>
      </c>
      <c r="D450" s="25"/>
      <c r="E450" s="25"/>
      <c r="F450" s="25" t="s">
        <v>571</v>
      </c>
      <c r="G450" s="27">
        <v>3500</v>
      </c>
      <c r="H450" s="27">
        <v>2245.23</v>
      </c>
      <c r="I450" s="10">
        <f t="shared" ref="I450:I513" si="7">IF($G450=0,0,$H450/$G450)</f>
        <v>0.64149428571428568</v>
      </c>
    </row>
    <row r="451" spans="1:9" ht="39.950000000000003" customHeight="1" x14ac:dyDescent="0.25">
      <c r="A451" s="25" t="s">
        <v>113</v>
      </c>
      <c r="B451" s="25" t="s">
        <v>113</v>
      </c>
      <c r="C451" s="25" t="s">
        <v>113</v>
      </c>
      <c r="D451" s="25" t="s">
        <v>720</v>
      </c>
      <c r="E451" s="25" t="s">
        <v>303</v>
      </c>
      <c r="F451" s="25" t="s">
        <v>721</v>
      </c>
      <c r="G451" s="27">
        <v>3500</v>
      </c>
      <c r="H451" s="27">
        <v>2245.23</v>
      </c>
      <c r="I451" s="10">
        <f t="shared" si="7"/>
        <v>0.64149428571428568</v>
      </c>
    </row>
    <row r="452" spans="1:9" ht="27" customHeight="1" x14ac:dyDescent="0.25">
      <c r="A452" s="25"/>
      <c r="B452" s="25"/>
      <c r="C452" s="25" t="s">
        <v>623</v>
      </c>
      <c r="D452" s="25"/>
      <c r="E452" s="25"/>
      <c r="F452" s="25" t="s">
        <v>624</v>
      </c>
      <c r="G452" s="27">
        <v>444876</v>
      </c>
      <c r="H452" s="27">
        <v>435042.4</v>
      </c>
      <c r="I452" s="10">
        <f t="shared" si="7"/>
        <v>0.97789586311691357</v>
      </c>
    </row>
    <row r="453" spans="1:9" ht="27" customHeight="1" x14ac:dyDescent="0.25">
      <c r="A453" s="25" t="s">
        <v>113</v>
      </c>
      <c r="B453" s="25" t="s">
        <v>113</v>
      </c>
      <c r="C453" s="25" t="s">
        <v>113</v>
      </c>
      <c r="D453" s="25" t="s">
        <v>718</v>
      </c>
      <c r="E453" s="25" t="s">
        <v>303</v>
      </c>
      <c r="F453" s="25" t="s">
        <v>719</v>
      </c>
      <c r="G453" s="27">
        <v>444876</v>
      </c>
      <c r="H453" s="27">
        <v>435042.4</v>
      </c>
      <c r="I453" s="10">
        <f t="shared" si="7"/>
        <v>0.97789586311691357</v>
      </c>
    </row>
    <row r="454" spans="1:9" ht="27" customHeight="1" x14ac:dyDescent="0.25">
      <c r="A454" s="7"/>
      <c r="B454" s="7" t="s">
        <v>502</v>
      </c>
      <c r="C454" s="7"/>
      <c r="D454" s="7"/>
      <c r="E454" s="7"/>
      <c r="F454" s="7" t="s">
        <v>503</v>
      </c>
      <c r="G454" s="29">
        <v>1280120.1399999999</v>
      </c>
      <c r="H454" s="29">
        <v>1104284.21</v>
      </c>
      <c r="I454" s="10">
        <f t="shared" si="7"/>
        <v>0.86264107211062235</v>
      </c>
    </row>
    <row r="455" spans="1:9" ht="27" customHeight="1" x14ac:dyDescent="0.25">
      <c r="A455" s="25"/>
      <c r="B455" s="25"/>
      <c r="C455" s="25" t="s">
        <v>570</v>
      </c>
      <c r="D455" s="25"/>
      <c r="E455" s="25"/>
      <c r="F455" s="25" t="s">
        <v>571</v>
      </c>
      <c r="G455" s="27">
        <v>160481.14000000001</v>
      </c>
      <c r="H455" s="27">
        <v>137579.34</v>
      </c>
      <c r="I455" s="10">
        <f t="shared" si="7"/>
        <v>0.85729288812380067</v>
      </c>
    </row>
    <row r="456" spans="1:9" ht="27" customHeight="1" x14ac:dyDescent="0.25">
      <c r="A456" s="25" t="s">
        <v>113</v>
      </c>
      <c r="B456" s="25" t="s">
        <v>113</v>
      </c>
      <c r="C456" s="25" t="s">
        <v>113</v>
      </c>
      <c r="D456" s="25" t="s">
        <v>586</v>
      </c>
      <c r="E456" s="25" t="s">
        <v>303</v>
      </c>
      <c r="F456" s="25" t="s">
        <v>587</v>
      </c>
      <c r="G456" s="27">
        <v>40130</v>
      </c>
      <c r="H456" s="27">
        <v>29148.31</v>
      </c>
      <c r="I456" s="10">
        <f t="shared" si="7"/>
        <v>0.72634712185397465</v>
      </c>
    </row>
    <row r="457" spans="1:9" ht="27" customHeight="1" x14ac:dyDescent="0.25">
      <c r="A457" s="25" t="s">
        <v>113</v>
      </c>
      <c r="B457" s="25" t="s">
        <v>113</v>
      </c>
      <c r="C457" s="25" t="s">
        <v>113</v>
      </c>
      <c r="D457" s="25" t="s">
        <v>613</v>
      </c>
      <c r="E457" s="25" t="s">
        <v>303</v>
      </c>
      <c r="F457" s="25" t="s">
        <v>614</v>
      </c>
      <c r="G457" s="27">
        <v>1700</v>
      </c>
      <c r="H457" s="27">
        <v>1385</v>
      </c>
      <c r="I457" s="10">
        <f t="shared" si="7"/>
        <v>0.81470588235294117</v>
      </c>
    </row>
    <row r="458" spans="1:9" ht="27" customHeight="1" x14ac:dyDescent="0.25">
      <c r="A458" s="25" t="s">
        <v>113</v>
      </c>
      <c r="B458" s="25" t="s">
        <v>113</v>
      </c>
      <c r="C458" s="25" t="s">
        <v>113</v>
      </c>
      <c r="D458" s="25" t="s">
        <v>574</v>
      </c>
      <c r="E458" s="25" t="s">
        <v>303</v>
      </c>
      <c r="F458" s="25" t="s">
        <v>575</v>
      </c>
      <c r="G458" s="27">
        <v>60000</v>
      </c>
      <c r="H458" s="27">
        <v>57226.13</v>
      </c>
      <c r="I458" s="10">
        <f t="shared" si="7"/>
        <v>0.95376883333333329</v>
      </c>
    </row>
    <row r="459" spans="1:9" ht="14.25" customHeight="1" x14ac:dyDescent="0.25">
      <c r="A459" s="25" t="s">
        <v>113</v>
      </c>
      <c r="B459" s="25" t="s">
        <v>113</v>
      </c>
      <c r="C459" s="25" t="s">
        <v>113</v>
      </c>
      <c r="D459" s="25" t="s">
        <v>602</v>
      </c>
      <c r="E459" s="25" t="s">
        <v>303</v>
      </c>
      <c r="F459" s="25" t="s">
        <v>603</v>
      </c>
      <c r="G459" s="27">
        <v>2000</v>
      </c>
      <c r="H459" s="27">
        <v>1106.94</v>
      </c>
      <c r="I459" s="10">
        <f t="shared" si="7"/>
        <v>0.55347000000000002</v>
      </c>
    </row>
    <row r="460" spans="1:9" ht="14.25" customHeight="1" x14ac:dyDescent="0.25">
      <c r="A460" s="25" t="s">
        <v>113</v>
      </c>
      <c r="B460" s="25" t="s">
        <v>113</v>
      </c>
      <c r="C460" s="25" t="s">
        <v>113</v>
      </c>
      <c r="D460" s="25" t="s">
        <v>608</v>
      </c>
      <c r="E460" s="25" t="s">
        <v>303</v>
      </c>
      <c r="F460" s="25" t="s">
        <v>609</v>
      </c>
      <c r="G460" s="27">
        <v>16000</v>
      </c>
      <c r="H460" s="27">
        <v>15068.08</v>
      </c>
      <c r="I460" s="10">
        <f t="shared" si="7"/>
        <v>0.94175500000000001</v>
      </c>
    </row>
    <row r="461" spans="1:9" ht="27" customHeight="1" x14ac:dyDescent="0.25">
      <c r="A461" s="25" t="s">
        <v>113</v>
      </c>
      <c r="B461" s="25" t="s">
        <v>113</v>
      </c>
      <c r="C461" s="25" t="s">
        <v>113</v>
      </c>
      <c r="D461" s="25" t="s">
        <v>590</v>
      </c>
      <c r="E461" s="25" t="s">
        <v>303</v>
      </c>
      <c r="F461" s="25" t="s">
        <v>591</v>
      </c>
      <c r="G461" s="27">
        <v>3360</v>
      </c>
      <c r="H461" s="27">
        <v>2202.3000000000002</v>
      </c>
      <c r="I461" s="10">
        <f t="shared" si="7"/>
        <v>0.65544642857142865</v>
      </c>
    </row>
    <row r="462" spans="1:9" ht="27" customHeight="1" x14ac:dyDescent="0.25">
      <c r="A462" s="25" t="s">
        <v>113</v>
      </c>
      <c r="B462" s="25" t="s">
        <v>113</v>
      </c>
      <c r="C462" s="25" t="s">
        <v>113</v>
      </c>
      <c r="D462" s="25" t="s">
        <v>615</v>
      </c>
      <c r="E462" s="25" t="s">
        <v>303</v>
      </c>
      <c r="F462" s="25" t="s">
        <v>616</v>
      </c>
      <c r="G462" s="27">
        <v>23291.14</v>
      </c>
      <c r="H462" s="27">
        <v>22123.58</v>
      </c>
      <c r="I462" s="10">
        <f t="shared" si="7"/>
        <v>0.94987106685203049</v>
      </c>
    </row>
    <row r="463" spans="1:9" ht="27" customHeight="1" x14ac:dyDescent="0.25">
      <c r="A463" s="25" t="s">
        <v>113</v>
      </c>
      <c r="B463" s="25" t="s">
        <v>113</v>
      </c>
      <c r="C463" s="25" t="s">
        <v>113</v>
      </c>
      <c r="D463" s="25" t="s">
        <v>621</v>
      </c>
      <c r="E463" s="25" t="s">
        <v>303</v>
      </c>
      <c r="F463" s="25" t="s">
        <v>622</v>
      </c>
      <c r="G463" s="27">
        <v>14000</v>
      </c>
      <c r="H463" s="27">
        <v>9319</v>
      </c>
      <c r="I463" s="10">
        <f t="shared" si="7"/>
        <v>0.66564285714285709</v>
      </c>
    </row>
    <row r="464" spans="1:9" ht="27" customHeight="1" x14ac:dyDescent="0.25">
      <c r="A464" s="25"/>
      <c r="B464" s="25"/>
      <c r="C464" s="25" t="s">
        <v>623</v>
      </c>
      <c r="D464" s="25"/>
      <c r="E464" s="25"/>
      <c r="F464" s="25" t="s">
        <v>624</v>
      </c>
      <c r="G464" s="27">
        <v>26465</v>
      </c>
      <c r="H464" s="27">
        <v>25569.97</v>
      </c>
      <c r="I464" s="10">
        <f t="shared" si="7"/>
        <v>0.9661806159078028</v>
      </c>
    </row>
    <row r="465" spans="1:9" ht="27" customHeight="1" x14ac:dyDescent="0.25">
      <c r="A465" s="25" t="s">
        <v>113</v>
      </c>
      <c r="B465" s="25" t="s">
        <v>113</v>
      </c>
      <c r="C465" s="25" t="s">
        <v>113</v>
      </c>
      <c r="D465" s="25" t="s">
        <v>625</v>
      </c>
      <c r="E465" s="25" t="s">
        <v>303</v>
      </c>
      <c r="F465" s="25" t="s">
        <v>626</v>
      </c>
      <c r="G465" s="27">
        <v>7200</v>
      </c>
      <c r="H465" s="27">
        <v>6305.71</v>
      </c>
      <c r="I465" s="10">
        <f t="shared" si="7"/>
        <v>0.87579305555555553</v>
      </c>
    </row>
    <row r="466" spans="1:9" ht="27" customHeight="1" x14ac:dyDescent="0.25">
      <c r="A466" s="25" t="s">
        <v>113</v>
      </c>
      <c r="B466" s="25" t="s">
        <v>113</v>
      </c>
      <c r="C466" s="25" t="s">
        <v>113</v>
      </c>
      <c r="D466" s="25" t="s">
        <v>718</v>
      </c>
      <c r="E466" s="25" t="s">
        <v>303</v>
      </c>
      <c r="F466" s="25" t="s">
        <v>719</v>
      </c>
      <c r="G466" s="27">
        <v>19265</v>
      </c>
      <c r="H466" s="27">
        <v>19264.259999999998</v>
      </c>
      <c r="I466" s="10">
        <f t="shared" si="7"/>
        <v>0.99996158837269655</v>
      </c>
    </row>
    <row r="467" spans="1:9" ht="27" customHeight="1" x14ac:dyDescent="0.25">
      <c r="A467" s="25"/>
      <c r="B467" s="25"/>
      <c r="C467" s="25" t="s">
        <v>592</v>
      </c>
      <c r="D467" s="25"/>
      <c r="E467" s="25"/>
      <c r="F467" s="25" t="s">
        <v>593</v>
      </c>
      <c r="G467" s="27">
        <v>1093174</v>
      </c>
      <c r="H467" s="27">
        <v>941134.9</v>
      </c>
      <c r="I467" s="10">
        <f t="shared" si="7"/>
        <v>0.86091957913378847</v>
      </c>
    </row>
    <row r="468" spans="1:9" ht="27" customHeight="1" x14ac:dyDescent="0.25">
      <c r="A468" s="25" t="s">
        <v>113</v>
      </c>
      <c r="B468" s="25" t="s">
        <v>113</v>
      </c>
      <c r="C468" s="25" t="s">
        <v>113</v>
      </c>
      <c r="D468" s="25" t="s">
        <v>594</v>
      </c>
      <c r="E468" s="25" t="s">
        <v>303</v>
      </c>
      <c r="F468" s="25" t="s">
        <v>595</v>
      </c>
      <c r="G468" s="27">
        <v>837470.69</v>
      </c>
      <c r="H468" s="27">
        <v>750660.54</v>
      </c>
      <c r="I468" s="10">
        <f t="shared" si="7"/>
        <v>0.89634246184782906</v>
      </c>
    </row>
    <row r="469" spans="1:9" ht="27" customHeight="1" x14ac:dyDescent="0.25">
      <c r="A469" s="25" t="s">
        <v>113</v>
      </c>
      <c r="B469" s="25" t="s">
        <v>113</v>
      </c>
      <c r="C469" s="25" t="s">
        <v>113</v>
      </c>
      <c r="D469" s="25" t="s">
        <v>627</v>
      </c>
      <c r="E469" s="25" t="s">
        <v>303</v>
      </c>
      <c r="F469" s="25" t="s">
        <v>628</v>
      </c>
      <c r="G469" s="27">
        <v>36970</v>
      </c>
      <c r="H469" s="27">
        <v>36598.230000000003</v>
      </c>
      <c r="I469" s="10">
        <f t="shared" si="7"/>
        <v>0.9899440086556669</v>
      </c>
    </row>
    <row r="470" spans="1:9" ht="27" customHeight="1" x14ac:dyDescent="0.25">
      <c r="A470" s="25" t="s">
        <v>113</v>
      </c>
      <c r="B470" s="25" t="s">
        <v>113</v>
      </c>
      <c r="C470" s="25" t="s">
        <v>113</v>
      </c>
      <c r="D470" s="25" t="s">
        <v>596</v>
      </c>
      <c r="E470" s="25" t="s">
        <v>303</v>
      </c>
      <c r="F470" s="25" t="s">
        <v>597</v>
      </c>
      <c r="G470" s="27">
        <v>153694.22</v>
      </c>
      <c r="H470" s="27">
        <v>123180</v>
      </c>
      <c r="I470" s="10">
        <f t="shared" si="7"/>
        <v>0.80146149933289623</v>
      </c>
    </row>
    <row r="471" spans="1:9" ht="27" customHeight="1" x14ac:dyDescent="0.25">
      <c r="A471" s="25" t="s">
        <v>113</v>
      </c>
      <c r="B471" s="25" t="s">
        <v>113</v>
      </c>
      <c r="C471" s="25" t="s">
        <v>113</v>
      </c>
      <c r="D471" s="25" t="s">
        <v>598</v>
      </c>
      <c r="E471" s="25" t="s">
        <v>303</v>
      </c>
      <c r="F471" s="25" t="s">
        <v>599</v>
      </c>
      <c r="G471" s="27">
        <v>19239.09</v>
      </c>
      <c r="H471" s="27">
        <v>11260.64</v>
      </c>
      <c r="I471" s="10">
        <f t="shared" si="7"/>
        <v>0.58530003238198891</v>
      </c>
    </row>
    <row r="472" spans="1:9" ht="27" customHeight="1" x14ac:dyDescent="0.25">
      <c r="A472" s="25" t="s">
        <v>113</v>
      </c>
      <c r="B472" s="25" t="s">
        <v>113</v>
      </c>
      <c r="C472" s="25" t="s">
        <v>113</v>
      </c>
      <c r="D472" s="25" t="s">
        <v>629</v>
      </c>
      <c r="E472" s="25" t="s">
        <v>303</v>
      </c>
      <c r="F472" s="25" t="s">
        <v>630</v>
      </c>
      <c r="G472" s="27">
        <v>44000</v>
      </c>
      <c r="H472" s="27">
        <v>18000</v>
      </c>
      <c r="I472" s="10">
        <f t="shared" si="7"/>
        <v>0.40909090909090912</v>
      </c>
    </row>
    <row r="473" spans="1:9" ht="27" customHeight="1" x14ac:dyDescent="0.25">
      <c r="A473" s="25" t="s">
        <v>113</v>
      </c>
      <c r="B473" s="25" t="s">
        <v>113</v>
      </c>
      <c r="C473" s="25" t="s">
        <v>113</v>
      </c>
      <c r="D473" s="25" t="s">
        <v>722</v>
      </c>
      <c r="E473" s="25" t="s">
        <v>303</v>
      </c>
      <c r="F473" s="25" t="s">
        <v>723</v>
      </c>
      <c r="G473" s="27">
        <v>1800</v>
      </c>
      <c r="H473" s="27">
        <v>1435.49</v>
      </c>
      <c r="I473" s="10">
        <f t="shared" si="7"/>
        <v>0.79749444444444439</v>
      </c>
    </row>
    <row r="474" spans="1:9" ht="27" customHeight="1" x14ac:dyDescent="0.25">
      <c r="A474" s="7"/>
      <c r="B474" s="7" t="s">
        <v>504</v>
      </c>
      <c r="C474" s="7"/>
      <c r="D474" s="7"/>
      <c r="E474" s="7"/>
      <c r="F474" s="7" t="s">
        <v>505</v>
      </c>
      <c r="G474" s="29">
        <v>486033.7</v>
      </c>
      <c r="H474" s="29">
        <v>359189.88</v>
      </c>
      <c r="I474" s="10">
        <f t="shared" si="7"/>
        <v>0.73902258217897232</v>
      </c>
    </row>
    <row r="475" spans="1:9" ht="27" customHeight="1" x14ac:dyDescent="0.25">
      <c r="A475" s="25"/>
      <c r="B475" s="25"/>
      <c r="C475" s="25" t="s">
        <v>570</v>
      </c>
      <c r="D475" s="25"/>
      <c r="E475" s="25"/>
      <c r="F475" s="25" t="s">
        <v>571</v>
      </c>
      <c r="G475" s="27">
        <v>36459.269999999997</v>
      </c>
      <c r="H475" s="27">
        <v>29434.42</v>
      </c>
      <c r="I475" s="10">
        <f t="shared" si="7"/>
        <v>0.8073233501383873</v>
      </c>
    </row>
    <row r="476" spans="1:9" ht="27" customHeight="1" x14ac:dyDescent="0.25">
      <c r="A476" s="25" t="s">
        <v>113</v>
      </c>
      <c r="B476" s="25" t="s">
        <v>113</v>
      </c>
      <c r="C476" s="25" t="s">
        <v>113</v>
      </c>
      <c r="D476" s="25" t="s">
        <v>586</v>
      </c>
      <c r="E476" s="25" t="s">
        <v>303</v>
      </c>
      <c r="F476" s="25" t="s">
        <v>587</v>
      </c>
      <c r="G476" s="27">
        <v>1800</v>
      </c>
      <c r="H476" s="27">
        <v>1229.55</v>
      </c>
      <c r="I476" s="10">
        <f t="shared" si="7"/>
        <v>0.68308333333333326</v>
      </c>
    </row>
    <row r="477" spans="1:9" ht="14.25" customHeight="1" x14ac:dyDescent="0.25">
      <c r="A477" s="25" t="s">
        <v>113</v>
      </c>
      <c r="B477" s="25" t="s">
        <v>113</v>
      </c>
      <c r="C477" s="25" t="s">
        <v>113</v>
      </c>
      <c r="D477" s="25" t="s">
        <v>613</v>
      </c>
      <c r="E477" s="25" t="s">
        <v>303</v>
      </c>
      <c r="F477" s="25" t="s">
        <v>614</v>
      </c>
      <c r="G477" s="27">
        <v>1600</v>
      </c>
      <c r="H477" s="27">
        <v>1495</v>
      </c>
      <c r="I477" s="10">
        <f t="shared" si="7"/>
        <v>0.93437499999999996</v>
      </c>
    </row>
    <row r="478" spans="1:9" ht="14.25" customHeight="1" x14ac:dyDescent="0.25">
      <c r="A478" s="25" t="s">
        <v>113</v>
      </c>
      <c r="B478" s="25" t="s">
        <v>113</v>
      </c>
      <c r="C478" s="25" t="s">
        <v>113</v>
      </c>
      <c r="D478" s="25" t="s">
        <v>574</v>
      </c>
      <c r="E478" s="25" t="s">
        <v>303</v>
      </c>
      <c r="F478" s="25" t="s">
        <v>575</v>
      </c>
      <c r="G478" s="27">
        <v>2000</v>
      </c>
      <c r="H478" s="27">
        <v>0</v>
      </c>
      <c r="I478" s="10">
        <f t="shared" si="7"/>
        <v>0</v>
      </c>
    </row>
    <row r="479" spans="1:9" ht="27" customHeight="1" x14ac:dyDescent="0.25">
      <c r="A479" s="25" t="s">
        <v>113</v>
      </c>
      <c r="B479" s="25" t="s">
        <v>113</v>
      </c>
      <c r="C479" s="25" t="s">
        <v>113</v>
      </c>
      <c r="D479" s="25" t="s">
        <v>608</v>
      </c>
      <c r="E479" s="25" t="s">
        <v>303</v>
      </c>
      <c r="F479" s="25" t="s">
        <v>609</v>
      </c>
      <c r="G479" s="27">
        <v>20383.560000000001</v>
      </c>
      <c r="H479" s="27">
        <v>16034.16</v>
      </c>
      <c r="I479" s="10">
        <f t="shared" si="7"/>
        <v>0.78662216021146447</v>
      </c>
    </row>
    <row r="480" spans="1:9" ht="14.25" customHeight="1" x14ac:dyDescent="0.25">
      <c r="A480" s="25" t="s">
        <v>113</v>
      </c>
      <c r="B480" s="25" t="s">
        <v>113</v>
      </c>
      <c r="C480" s="25" t="s">
        <v>113</v>
      </c>
      <c r="D480" s="25" t="s">
        <v>615</v>
      </c>
      <c r="E480" s="25" t="s">
        <v>303</v>
      </c>
      <c r="F480" s="25" t="s">
        <v>616</v>
      </c>
      <c r="G480" s="27">
        <v>10675.71</v>
      </c>
      <c r="H480" s="27">
        <v>10675.71</v>
      </c>
      <c r="I480" s="10">
        <f t="shared" si="7"/>
        <v>1</v>
      </c>
    </row>
    <row r="481" spans="1:9" ht="14.25" customHeight="1" x14ac:dyDescent="0.25">
      <c r="A481" s="25"/>
      <c r="B481" s="25"/>
      <c r="C481" s="25" t="s">
        <v>623</v>
      </c>
      <c r="D481" s="25"/>
      <c r="E481" s="25"/>
      <c r="F481" s="25" t="s">
        <v>624</v>
      </c>
      <c r="G481" s="27">
        <v>1889.71</v>
      </c>
      <c r="H481" s="27">
        <v>1889.71</v>
      </c>
      <c r="I481" s="10">
        <f t="shared" si="7"/>
        <v>1</v>
      </c>
    </row>
    <row r="482" spans="1:9" ht="14.25" customHeight="1" x14ac:dyDescent="0.25">
      <c r="A482" s="25" t="s">
        <v>113</v>
      </c>
      <c r="B482" s="25" t="s">
        <v>113</v>
      </c>
      <c r="C482" s="25" t="s">
        <v>113</v>
      </c>
      <c r="D482" s="25" t="s">
        <v>625</v>
      </c>
      <c r="E482" s="25" t="s">
        <v>303</v>
      </c>
      <c r="F482" s="25" t="s">
        <v>626</v>
      </c>
      <c r="G482" s="27">
        <v>1889.71</v>
      </c>
      <c r="H482" s="27">
        <v>1889.71</v>
      </c>
      <c r="I482" s="10">
        <f t="shared" si="7"/>
        <v>1</v>
      </c>
    </row>
    <row r="483" spans="1:9" ht="27" customHeight="1" x14ac:dyDescent="0.25">
      <c r="A483" s="25"/>
      <c r="B483" s="25"/>
      <c r="C483" s="25" t="s">
        <v>592</v>
      </c>
      <c r="D483" s="25"/>
      <c r="E483" s="25"/>
      <c r="F483" s="25" t="s">
        <v>593</v>
      </c>
      <c r="G483" s="27">
        <v>447684.72</v>
      </c>
      <c r="H483" s="27">
        <v>327865.75</v>
      </c>
      <c r="I483" s="10">
        <f t="shared" si="7"/>
        <v>0.73235858932152076</v>
      </c>
    </row>
    <row r="484" spans="1:9" ht="27" customHeight="1" x14ac:dyDescent="0.25">
      <c r="A484" s="25" t="s">
        <v>113</v>
      </c>
      <c r="B484" s="25" t="s">
        <v>113</v>
      </c>
      <c r="C484" s="25" t="s">
        <v>113</v>
      </c>
      <c r="D484" s="25" t="s">
        <v>594</v>
      </c>
      <c r="E484" s="25" t="s">
        <v>303</v>
      </c>
      <c r="F484" s="25" t="s">
        <v>595</v>
      </c>
      <c r="G484" s="27">
        <v>345590.8</v>
      </c>
      <c r="H484" s="27">
        <v>260834.61</v>
      </c>
      <c r="I484" s="10">
        <f t="shared" si="7"/>
        <v>0.75474986602652616</v>
      </c>
    </row>
    <row r="485" spans="1:9" ht="14.25" customHeight="1" x14ac:dyDescent="0.25">
      <c r="A485" s="25" t="s">
        <v>113</v>
      </c>
      <c r="B485" s="25" t="s">
        <v>113</v>
      </c>
      <c r="C485" s="25" t="s">
        <v>113</v>
      </c>
      <c r="D485" s="25" t="s">
        <v>627</v>
      </c>
      <c r="E485" s="25" t="s">
        <v>303</v>
      </c>
      <c r="F485" s="25" t="s">
        <v>628</v>
      </c>
      <c r="G485" s="27">
        <v>14512.43</v>
      </c>
      <c r="H485" s="27">
        <v>14512.43</v>
      </c>
      <c r="I485" s="10">
        <f t="shared" si="7"/>
        <v>1</v>
      </c>
    </row>
    <row r="486" spans="1:9" ht="27" customHeight="1" x14ac:dyDescent="0.25">
      <c r="A486" s="25" t="s">
        <v>113</v>
      </c>
      <c r="B486" s="25" t="s">
        <v>113</v>
      </c>
      <c r="C486" s="25" t="s">
        <v>113</v>
      </c>
      <c r="D486" s="25" t="s">
        <v>596</v>
      </c>
      <c r="E486" s="25" t="s">
        <v>303</v>
      </c>
      <c r="F486" s="25" t="s">
        <v>597</v>
      </c>
      <c r="G486" s="27">
        <v>65392.2</v>
      </c>
      <c r="H486" s="27">
        <v>46173.7</v>
      </c>
      <c r="I486" s="10">
        <f t="shared" si="7"/>
        <v>0.70610409192533663</v>
      </c>
    </row>
    <row r="487" spans="1:9" ht="27" customHeight="1" x14ac:dyDescent="0.25">
      <c r="A487" s="25" t="s">
        <v>113</v>
      </c>
      <c r="B487" s="25" t="s">
        <v>113</v>
      </c>
      <c r="C487" s="25" t="s">
        <v>113</v>
      </c>
      <c r="D487" s="25" t="s">
        <v>598</v>
      </c>
      <c r="E487" s="25" t="s">
        <v>303</v>
      </c>
      <c r="F487" s="25" t="s">
        <v>599</v>
      </c>
      <c r="G487" s="27">
        <v>8389.2900000000009</v>
      </c>
      <c r="H487" s="27">
        <v>6345.01</v>
      </c>
      <c r="I487" s="10">
        <f t="shared" si="7"/>
        <v>0.75632264470533261</v>
      </c>
    </row>
    <row r="488" spans="1:9" ht="14.25" customHeight="1" x14ac:dyDescent="0.25">
      <c r="A488" s="25" t="s">
        <v>113</v>
      </c>
      <c r="B488" s="25" t="s">
        <v>113</v>
      </c>
      <c r="C488" s="25" t="s">
        <v>113</v>
      </c>
      <c r="D488" s="25" t="s">
        <v>629</v>
      </c>
      <c r="E488" s="25" t="s">
        <v>303</v>
      </c>
      <c r="F488" s="25" t="s">
        <v>630</v>
      </c>
      <c r="G488" s="27">
        <v>13800</v>
      </c>
      <c r="H488" s="27">
        <v>0</v>
      </c>
      <c r="I488" s="10">
        <f t="shared" si="7"/>
        <v>0</v>
      </c>
    </row>
    <row r="489" spans="1:9" ht="27" customHeight="1" x14ac:dyDescent="0.25">
      <c r="A489" s="7"/>
      <c r="B489" s="7" t="s">
        <v>506</v>
      </c>
      <c r="C489" s="7"/>
      <c r="D489" s="7"/>
      <c r="E489" s="7"/>
      <c r="F489" s="7" t="s">
        <v>507</v>
      </c>
      <c r="G489" s="29">
        <v>193755</v>
      </c>
      <c r="H489" s="29">
        <v>128920.24</v>
      </c>
      <c r="I489" s="10">
        <f t="shared" si="7"/>
        <v>0.66537761606152102</v>
      </c>
    </row>
    <row r="490" spans="1:9" ht="27" customHeight="1" x14ac:dyDescent="0.25">
      <c r="A490" s="25"/>
      <c r="B490" s="25"/>
      <c r="C490" s="25" t="s">
        <v>570</v>
      </c>
      <c r="D490" s="25"/>
      <c r="E490" s="25"/>
      <c r="F490" s="25" t="s">
        <v>571</v>
      </c>
      <c r="G490" s="27">
        <v>33300</v>
      </c>
      <c r="H490" s="27">
        <v>33031.599999999999</v>
      </c>
      <c r="I490" s="10">
        <f t="shared" si="7"/>
        <v>0.9919399399399399</v>
      </c>
    </row>
    <row r="491" spans="1:9" ht="27" customHeight="1" x14ac:dyDescent="0.25">
      <c r="A491" s="25" t="s">
        <v>113</v>
      </c>
      <c r="B491" s="25" t="s">
        <v>113</v>
      </c>
      <c r="C491" s="25" t="s">
        <v>113</v>
      </c>
      <c r="D491" s="25" t="s">
        <v>586</v>
      </c>
      <c r="E491" s="25" t="s">
        <v>303</v>
      </c>
      <c r="F491" s="25" t="s">
        <v>587</v>
      </c>
      <c r="G491" s="27">
        <v>33300</v>
      </c>
      <c r="H491" s="27">
        <v>33031.599999999999</v>
      </c>
      <c r="I491" s="10">
        <f t="shared" si="7"/>
        <v>0.9919399399399399</v>
      </c>
    </row>
    <row r="492" spans="1:9" ht="27" customHeight="1" x14ac:dyDescent="0.25">
      <c r="A492" s="25"/>
      <c r="B492" s="25"/>
      <c r="C492" s="25" t="s">
        <v>623</v>
      </c>
      <c r="D492" s="25"/>
      <c r="E492" s="25"/>
      <c r="F492" s="25" t="s">
        <v>624</v>
      </c>
      <c r="G492" s="27">
        <v>160455</v>
      </c>
      <c r="H492" s="27">
        <v>95888.639999999999</v>
      </c>
      <c r="I492" s="10">
        <f t="shared" si="7"/>
        <v>0.59760456202673651</v>
      </c>
    </row>
    <row r="493" spans="1:9" ht="27" customHeight="1" x14ac:dyDescent="0.25">
      <c r="A493" s="25" t="s">
        <v>113</v>
      </c>
      <c r="B493" s="25" t="s">
        <v>113</v>
      </c>
      <c r="C493" s="25" t="s">
        <v>113</v>
      </c>
      <c r="D493" s="25" t="s">
        <v>718</v>
      </c>
      <c r="E493" s="25" t="s">
        <v>303</v>
      </c>
      <c r="F493" s="25" t="s">
        <v>719</v>
      </c>
      <c r="G493" s="27">
        <v>160455</v>
      </c>
      <c r="H493" s="27">
        <v>95888.639999999999</v>
      </c>
      <c r="I493" s="10">
        <f t="shared" si="7"/>
        <v>0.59760456202673651</v>
      </c>
    </row>
    <row r="494" spans="1:9" ht="27" customHeight="1" x14ac:dyDescent="0.25">
      <c r="A494" s="7"/>
      <c r="B494" s="7" t="s">
        <v>508</v>
      </c>
      <c r="C494" s="7"/>
      <c r="D494" s="7"/>
      <c r="E494" s="7"/>
      <c r="F494" s="7" t="s">
        <v>301</v>
      </c>
      <c r="G494" s="29">
        <v>392101.72</v>
      </c>
      <c r="H494" s="29">
        <v>367139.42</v>
      </c>
      <c r="I494" s="10">
        <f t="shared" si="7"/>
        <v>0.9363371831166668</v>
      </c>
    </row>
    <row r="495" spans="1:9" ht="27" customHeight="1" x14ac:dyDescent="0.25">
      <c r="A495" s="25"/>
      <c r="B495" s="25"/>
      <c r="C495" s="25" t="s">
        <v>570</v>
      </c>
      <c r="D495" s="25"/>
      <c r="E495" s="25"/>
      <c r="F495" s="25" t="s">
        <v>571</v>
      </c>
      <c r="G495" s="27">
        <v>49523</v>
      </c>
      <c r="H495" s="27">
        <v>32732</v>
      </c>
      <c r="I495" s="10">
        <f t="shared" si="7"/>
        <v>0.66094541930012318</v>
      </c>
    </row>
    <row r="496" spans="1:9" ht="14.25" customHeight="1" x14ac:dyDescent="0.25">
      <c r="A496" s="25" t="s">
        <v>113</v>
      </c>
      <c r="B496" s="25" t="s">
        <v>113</v>
      </c>
      <c r="C496" s="25" t="s">
        <v>113</v>
      </c>
      <c r="D496" s="25" t="s">
        <v>586</v>
      </c>
      <c r="E496" s="25" t="s">
        <v>303</v>
      </c>
      <c r="F496" s="25" t="s">
        <v>587</v>
      </c>
      <c r="G496" s="27">
        <v>4412</v>
      </c>
      <c r="H496" s="27">
        <v>4412</v>
      </c>
      <c r="I496" s="10">
        <f t="shared" si="7"/>
        <v>1</v>
      </c>
    </row>
    <row r="497" spans="1:9" ht="27" customHeight="1" x14ac:dyDescent="0.25">
      <c r="A497" s="25" t="s">
        <v>113</v>
      </c>
      <c r="B497" s="25" t="s">
        <v>113</v>
      </c>
      <c r="C497" s="25" t="s">
        <v>113</v>
      </c>
      <c r="D497" s="25" t="s">
        <v>574</v>
      </c>
      <c r="E497" s="25" t="s">
        <v>303</v>
      </c>
      <c r="F497" s="25" t="s">
        <v>575</v>
      </c>
      <c r="G497" s="27">
        <v>45111</v>
      </c>
      <c r="H497" s="27">
        <v>28320</v>
      </c>
      <c r="I497" s="10">
        <f t="shared" si="7"/>
        <v>0.62778479749950122</v>
      </c>
    </row>
    <row r="498" spans="1:9" ht="27" customHeight="1" x14ac:dyDescent="0.25">
      <c r="A498" s="25"/>
      <c r="B498" s="25"/>
      <c r="C498" s="25" t="s">
        <v>623</v>
      </c>
      <c r="D498" s="25"/>
      <c r="E498" s="25"/>
      <c r="F498" s="25" t="s">
        <v>624</v>
      </c>
      <c r="G498" s="27">
        <v>336534.24</v>
      </c>
      <c r="H498" s="27">
        <v>328362.94</v>
      </c>
      <c r="I498" s="10">
        <f t="shared" si="7"/>
        <v>0.97571926113669749</v>
      </c>
    </row>
    <row r="499" spans="1:9" ht="27" customHeight="1" x14ac:dyDescent="0.25">
      <c r="A499" s="25" t="s">
        <v>113</v>
      </c>
      <c r="B499" s="25" t="s">
        <v>113</v>
      </c>
      <c r="C499" s="25" t="s">
        <v>113</v>
      </c>
      <c r="D499" s="25" t="s">
        <v>718</v>
      </c>
      <c r="E499" s="25" t="s">
        <v>303</v>
      </c>
      <c r="F499" s="25" t="s">
        <v>719</v>
      </c>
      <c r="G499" s="27">
        <v>325275.24</v>
      </c>
      <c r="H499" s="27">
        <v>317114.44</v>
      </c>
      <c r="I499" s="10">
        <f t="shared" si="7"/>
        <v>0.97491109375555307</v>
      </c>
    </row>
    <row r="500" spans="1:9" ht="27" customHeight="1" x14ac:dyDescent="0.25">
      <c r="A500" s="25" t="s">
        <v>113</v>
      </c>
      <c r="B500" s="25" t="s">
        <v>113</v>
      </c>
      <c r="C500" s="25" t="s">
        <v>113</v>
      </c>
      <c r="D500" s="25" t="s">
        <v>724</v>
      </c>
      <c r="E500" s="25" t="s">
        <v>303</v>
      </c>
      <c r="F500" s="25" t="s">
        <v>725</v>
      </c>
      <c r="G500" s="27">
        <v>11259</v>
      </c>
      <c r="H500" s="27">
        <v>11248.5</v>
      </c>
      <c r="I500" s="10">
        <f t="shared" si="7"/>
        <v>0.99906741273647748</v>
      </c>
    </row>
    <row r="501" spans="1:9" ht="14.25" customHeight="1" x14ac:dyDescent="0.25">
      <c r="A501" s="25"/>
      <c r="B501" s="25"/>
      <c r="C501" s="25" t="s">
        <v>592</v>
      </c>
      <c r="D501" s="25"/>
      <c r="E501" s="25"/>
      <c r="F501" s="25" t="s">
        <v>593</v>
      </c>
      <c r="G501" s="27">
        <v>6044.48</v>
      </c>
      <c r="H501" s="27">
        <v>6044.48</v>
      </c>
      <c r="I501" s="10">
        <f t="shared" si="7"/>
        <v>1</v>
      </c>
    </row>
    <row r="502" spans="1:9" ht="14.25" customHeight="1" x14ac:dyDescent="0.25">
      <c r="A502" s="25" t="s">
        <v>113</v>
      </c>
      <c r="B502" s="25" t="s">
        <v>113</v>
      </c>
      <c r="C502" s="25" t="s">
        <v>113</v>
      </c>
      <c r="D502" s="25" t="s">
        <v>594</v>
      </c>
      <c r="E502" s="25" t="s">
        <v>303</v>
      </c>
      <c r="F502" s="25" t="s">
        <v>595</v>
      </c>
      <c r="G502" s="27">
        <v>5068</v>
      </c>
      <c r="H502" s="27">
        <v>5068</v>
      </c>
      <c r="I502" s="10">
        <f t="shared" si="7"/>
        <v>1</v>
      </c>
    </row>
    <row r="503" spans="1:9" ht="14.25" customHeight="1" x14ac:dyDescent="0.25">
      <c r="A503" s="25" t="s">
        <v>113</v>
      </c>
      <c r="B503" s="25" t="s">
        <v>113</v>
      </c>
      <c r="C503" s="25" t="s">
        <v>113</v>
      </c>
      <c r="D503" s="25" t="s">
        <v>596</v>
      </c>
      <c r="E503" s="25" t="s">
        <v>303</v>
      </c>
      <c r="F503" s="25" t="s">
        <v>597</v>
      </c>
      <c r="G503" s="27">
        <v>880.08</v>
      </c>
      <c r="H503" s="27">
        <v>880.08</v>
      </c>
      <c r="I503" s="10">
        <f t="shared" si="7"/>
        <v>1</v>
      </c>
    </row>
    <row r="504" spans="1:9" ht="14.25" customHeight="1" x14ac:dyDescent="0.25">
      <c r="A504" s="25" t="s">
        <v>113</v>
      </c>
      <c r="B504" s="25" t="s">
        <v>113</v>
      </c>
      <c r="C504" s="25" t="s">
        <v>113</v>
      </c>
      <c r="D504" s="25" t="s">
        <v>598</v>
      </c>
      <c r="E504" s="25" t="s">
        <v>303</v>
      </c>
      <c r="F504" s="25" t="s">
        <v>599</v>
      </c>
      <c r="G504" s="27">
        <v>78.400000000000006</v>
      </c>
      <c r="H504" s="27">
        <v>78.400000000000006</v>
      </c>
      <c r="I504" s="10">
        <f t="shared" si="7"/>
        <v>1</v>
      </c>
    </row>
    <row r="505" spans="1:9" ht="14.25" customHeight="1" x14ac:dyDescent="0.25">
      <c r="A505" s="25" t="s">
        <v>113</v>
      </c>
      <c r="B505" s="25" t="s">
        <v>113</v>
      </c>
      <c r="C505" s="25" t="s">
        <v>113</v>
      </c>
      <c r="D505" s="25" t="s">
        <v>722</v>
      </c>
      <c r="E505" s="25" t="s">
        <v>303</v>
      </c>
      <c r="F505" s="25" t="s">
        <v>723</v>
      </c>
      <c r="G505" s="27">
        <v>18</v>
      </c>
      <c r="H505" s="27">
        <v>18</v>
      </c>
      <c r="I505" s="10">
        <f t="shared" si="7"/>
        <v>1</v>
      </c>
    </row>
    <row r="506" spans="1:9" ht="27" customHeight="1" x14ac:dyDescent="0.25">
      <c r="A506" s="3" t="s">
        <v>509</v>
      </c>
      <c r="B506" s="3"/>
      <c r="C506" s="3"/>
      <c r="D506" s="3"/>
      <c r="E506" s="3"/>
      <c r="F506" s="3" t="s">
        <v>510</v>
      </c>
      <c r="G506" s="23">
        <v>585844.21</v>
      </c>
      <c r="H506" s="23">
        <v>565608.97</v>
      </c>
      <c r="I506" s="5">
        <f t="shared" si="7"/>
        <v>0.9654596910670159</v>
      </c>
    </row>
    <row r="507" spans="1:9" ht="27" customHeight="1" x14ac:dyDescent="0.25">
      <c r="A507" s="7"/>
      <c r="B507" s="7" t="s">
        <v>511</v>
      </c>
      <c r="C507" s="7"/>
      <c r="D507" s="7"/>
      <c r="E507" s="7"/>
      <c r="F507" s="7" t="s">
        <v>512</v>
      </c>
      <c r="G507" s="29">
        <v>42536.15</v>
      </c>
      <c r="H507" s="29">
        <v>42336.15</v>
      </c>
      <c r="I507" s="10">
        <f t="shared" si="7"/>
        <v>0.99529811701341098</v>
      </c>
    </row>
    <row r="508" spans="1:9" ht="27" customHeight="1" x14ac:dyDescent="0.25">
      <c r="A508" s="25"/>
      <c r="B508" s="25"/>
      <c r="C508" s="25" t="s">
        <v>592</v>
      </c>
      <c r="D508" s="25"/>
      <c r="E508" s="25"/>
      <c r="F508" s="25" t="s">
        <v>593</v>
      </c>
      <c r="G508" s="27">
        <v>42536.15</v>
      </c>
      <c r="H508" s="27">
        <v>42336.15</v>
      </c>
      <c r="I508" s="10">
        <f t="shared" si="7"/>
        <v>0.99529811701341098</v>
      </c>
    </row>
    <row r="509" spans="1:9" ht="14.25" customHeight="1" x14ac:dyDescent="0.25">
      <c r="A509" s="25" t="s">
        <v>113</v>
      </c>
      <c r="B509" s="25" t="s">
        <v>113</v>
      </c>
      <c r="C509" s="25" t="s">
        <v>113</v>
      </c>
      <c r="D509" s="25" t="s">
        <v>594</v>
      </c>
      <c r="E509" s="25" t="s">
        <v>303</v>
      </c>
      <c r="F509" s="25" t="s">
        <v>595</v>
      </c>
      <c r="G509" s="27">
        <v>36315.83</v>
      </c>
      <c r="H509" s="27">
        <v>36315.83</v>
      </c>
      <c r="I509" s="10">
        <f t="shared" si="7"/>
        <v>1</v>
      </c>
    </row>
    <row r="510" spans="1:9" ht="27" customHeight="1" x14ac:dyDescent="0.25">
      <c r="A510" s="25" t="s">
        <v>113</v>
      </c>
      <c r="B510" s="25" t="s">
        <v>113</v>
      </c>
      <c r="C510" s="25" t="s">
        <v>113</v>
      </c>
      <c r="D510" s="25" t="s">
        <v>596</v>
      </c>
      <c r="E510" s="25" t="s">
        <v>303</v>
      </c>
      <c r="F510" s="25" t="s">
        <v>597</v>
      </c>
      <c r="G510" s="27">
        <v>5436.94</v>
      </c>
      <c r="H510" s="27">
        <v>5284.23</v>
      </c>
      <c r="I510" s="10">
        <f t="shared" si="7"/>
        <v>0.97191250961018516</v>
      </c>
    </row>
    <row r="511" spans="1:9" ht="27" customHeight="1" x14ac:dyDescent="0.25">
      <c r="A511" s="25" t="s">
        <v>113</v>
      </c>
      <c r="B511" s="25" t="s">
        <v>113</v>
      </c>
      <c r="C511" s="25" t="s">
        <v>113</v>
      </c>
      <c r="D511" s="25" t="s">
        <v>598</v>
      </c>
      <c r="E511" s="25" t="s">
        <v>303</v>
      </c>
      <c r="F511" s="25" t="s">
        <v>599</v>
      </c>
      <c r="G511" s="27">
        <v>783.38</v>
      </c>
      <c r="H511" s="27">
        <v>736.09</v>
      </c>
      <c r="I511" s="10">
        <f t="shared" si="7"/>
        <v>0.9396333835431081</v>
      </c>
    </row>
    <row r="512" spans="1:9" ht="27" customHeight="1" x14ac:dyDescent="0.25">
      <c r="A512" s="7"/>
      <c r="B512" s="7" t="s">
        <v>515</v>
      </c>
      <c r="C512" s="7"/>
      <c r="D512" s="7"/>
      <c r="E512" s="7"/>
      <c r="F512" s="7" t="s">
        <v>516</v>
      </c>
      <c r="G512" s="29">
        <v>543308.06000000006</v>
      </c>
      <c r="H512" s="29">
        <v>523272.82</v>
      </c>
      <c r="I512" s="10">
        <f t="shared" si="7"/>
        <v>0.96312360983564271</v>
      </c>
    </row>
    <row r="513" spans="1:9" ht="27" customHeight="1" x14ac:dyDescent="0.25">
      <c r="A513" s="25"/>
      <c r="B513" s="25"/>
      <c r="C513" s="25" t="s">
        <v>570</v>
      </c>
      <c r="D513" s="25"/>
      <c r="E513" s="25"/>
      <c r="F513" s="25" t="s">
        <v>571</v>
      </c>
      <c r="G513" s="27">
        <v>29204.959999999999</v>
      </c>
      <c r="H513" s="27">
        <v>22996.31</v>
      </c>
      <c r="I513" s="10">
        <f t="shared" si="7"/>
        <v>0.78741111098936623</v>
      </c>
    </row>
    <row r="514" spans="1:9" ht="27" customHeight="1" x14ac:dyDescent="0.25">
      <c r="A514" s="25" t="s">
        <v>113</v>
      </c>
      <c r="B514" s="25" t="s">
        <v>113</v>
      </c>
      <c r="C514" s="25" t="s">
        <v>113</v>
      </c>
      <c r="D514" s="25" t="s">
        <v>608</v>
      </c>
      <c r="E514" s="25" t="s">
        <v>303</v>
      </c>
      <c r="F514" s="25" t="s">
        <v>609</v>
      </c>
      <c r="G514" s="27">
        <v>26802.720000000001</v>
      </c>
      <c r="H514" s="27">
        <v>20787.599999999999</v>
      </c>
      <c r="I514" s="10">
        <f t="shared" ref="I514:I577" si="8">IF($G514=0,0,$H514/$G514)</f>
        <v>0.77557800103870045</v>
      </c>
    </row>
    <row r="515" spans="1:9" ht="27" customHeight="1" x14ac:dyDescent="0.25">
      <c r="A515" s="25" t="s">
        <v>113</v>
      </c>
      <c r="B515" s="25" t="s">
        <v>113</v>
      </c>
      <c r="C515" s="25" t="s">
        <v>113</v>
      </c>
      <c r="D515" s="25" t="s">
        <v>590</v>
      </c>
      <c r="E515" s="25" t="s">
        <v>303</v>
      </c>
      <c r="F515" s="25" t="s">
        <v>591</v>
      </c>
      <c r="G515" s="27">
        <v>2402.2399999999998</v>
      </c>
      <c r="H515" s="27">
        <v>2208.71</v>
      </c>
      <c r="I515" s="10">
        <f t="shared" si="8"/>
        <v>0.91943769148794463</v>
      </c>
    </row>
    <row r="516" spans="1:9" ht="27" customHeight="1" x14ac:dyDescent="0.25">
      <c r="A516" s="25"/>
      <c r="B516" s="25"/>
      <c r="C516" s="25" t="s">
        <v>592</v>
      </c>
      <c r="D516" s="25"/>
      <c r="E516" s="25"/>
      <c r="F516" s="25" t="s">
        <v>593</v>
      </c>
      <c r="G516" s="27">
        <v>514103.1</v>
      </c>
      <c r="H516" s="27">
        <v>500276.51</v>
      </c>
      <c r="I516" s="10">
        <f t="shared" si="8"/>
        <v>0.97310541406966822</v>
      </c>
    </row>
    <row r="517" spans="1:9" ht="27" customHeight="1" x14ac:dyDescent="0.25">
      <c r="A517" s="25" t="s">
        <v>113</v>
      </c>
      <c r="B517" s="25" t="s">
        <v>113</v>
      </c>
      <c r="C517" s="25" t="s">
        <v>113</v>
      </c>
      <c r="D517" s="25" t="s">
        <v>594</v>
      </c>
      <c r="E517" s="25" t="s">
        <v>303</v>
      </c>
      <c r="F517" s="25" t="s">
        <v>595</v>
      </c>
      <c r="G517" s="27">
        <v>8885.84</v>
      </c>
      <c r="H517" s="27">
        <v>8550</v>
      </c>
      <c r="I517" s="10">
        <f t="shared" si="8"/>
        <v>0.96220503632746035</v>
      </c>
    </row>
    <row r="518" spans="1:9" ht="27" customHeight="1" x14ac:dyDescent="0.25">
      <c r="A518" s="25" t="s">
        <v>113</v>
      </c>
      <c r="B518" s="25" t="s">
        <v>113</v>
      </c>
      <c r="C518" s="25" t="s">
        <v>113</v>
      </c>
      <c r="D518" s="25" t="s">
        <v>596</v>
      </c>
      <c r="E518" s="25" t="s">
        <v>303</v>
      </c>
      <c r="F518" s="25" t="s">
        <v>597</v>
      </c>
      <c r="G518" s="27">
        <v>73733.279999999999</v>
      </c>
      <c r="H518" s="27">
        <v>62176.93</v>
      </c>
      <c r="I518" s="10">
        <f t="shared" si="8"/>
        <v>0.84326819585402957</v>
      </c>
    </row>
    <row r="519" spans="1:9" ht="27" customHeight="1" x14ac:dyDescent="0.25">
      <c r="A519" s="25" t="s">
        <v>113</v>
      </c>
      <c r="B519" s="25" t="s">
        <v>113</v>
      </c>
      <c r="C519" s="25" t="s">
        <v>113</v>
      </c>
      <c r="D519" s="25" t="s">
        <v>598</v>
      </c>
      <c r="E519" s="25" t="s">
        <v>303</v>
      </c>
      <c r="F519" s="25" t="s">
        <v>599</v>
      </c>
      <c r="G519" s="27">
        <v>3770.22</v>
      </c>
      <c r="H519" s="27">
        <v>3602.33</v>
      </c>
      <c r="I519" s="10">
        <f t="shared" si="8"/>
        <v>0.95546944210152196</v>
      </c>
    </row>
    <row r="520" spans="1:9" ht="27" customHeight="1" x14ac:dyDescent="0.25">
      <c r="A520" s="25" t="s">
        <v>113</v>
      </c>
      <c r="B520" s="25" t="s">
        <v>113</v>
      </c>
      <c r="C520" s="25" t="s">
        <v>113</v>
      </c>
      <c r="D520" s="25" t="s">
        <v>629</v>
      </c>
      <c r="E520" s="25" t="s">
        <v>303</v>
      </c>
      <c r="F520" s="25" t="s">
        <v>630</v>
      </c>
      <c r="G520" s="27">
        <v>427713.76</v>
      </c>
      <c r="H520" s="27">
        <v>425947.25</v>
      </c>
      <c r="I520" s="10">
        <f t="shared" si="8"/>
        <v>0.99586987802309657</v>
      </c>
    </row>
    <row r="521" spans="1:9" ht="27" customHeight="1" x14ac:dyDescent="0.25">
      <c r="A521" s="3" t="s">
        <v>519</v>
      </c>
      <c r="B521" s="3"/>
      <c r="C521" s="3"/>
      <c r="D521" s="3"/>
      <c r="E521" s="3"/>
      <c r="F521" s="3" t="s">
        <v>520</v>
      </c>
      <c r="G521" s="23">
        <v>120000</v>
      </c>
      <c r="H521" s="23">
        <v>26615</v>
      </c>
      <c r="I521" s="5">
        <f t="shared" si="8"/>
        <v>0.22179166666666666</v>
      </c>
    </row>
    <row r="522" spans="1:9" ht="27" customHeight="1" x14ac:dyDescent="0.25">
      <c r="A522" s="7"/>
      <c r="B522" s="7" t="s">
        <v>521</v>
      </c>
      <c r="C522" s="7"/>
      <c r="D522" s="7"/>
      <c r="E522" s="7"/>
      <c r="F522" s="7" t="s">
        <v>522</v>
      </c>
      <c r="G522" s="29">
        <v>120000</v>
      </c>
      <c r="H522" s="29">
        <v>26615</v>
      </c>
      <c r="I522" s="10">
        <f t="shared" si="8"/>
        <v>0.22179166666666666</v>
      </c>
    </row>
    <row r="523" spans="1:9" ht="27" customHeight="1" x14ac:dyDescent="0.25">
      <c r="A523" s="25"/>
      <c r="B523" s="25"/>
      <c r="C523" s="25" t="s">
        <v>623</v>
      </c>
      <c r="D523" s="25"/>
      <c r="E523" s="25"/>
      <c r="F523" s="25" t="s">
        <v>624</v>
      </c>
      <c r="G523" s="27">
        <v>120000</v>
      </c>
      <c r="H523" s="27">
        <v>26615</v>
      </c>
      <c r="I523" s="10">
        <f t="shared" si="8"/>
        <v>0.22179166666666666</v>
      </c>
    </row>
    <row r="524" spans="1:9" ht="27" customHeight="1" x14ac:dyDescent="0.25">
      <c r="A524" s="25" t="s">
        <v>113</v>
      </c>
      <c r="B524" s="25" t="s">
        <v>113</v>
      </c>
      <c r="C524" s="25" t="s">
        <v>113</v>
      </c>
      <c r="D524" s="25" t="s">
        <v>681</v>
      </c>
      <c r="E524" s="25" t="s">
        <v>303</v>
      </c>
      <c r="F524" s="25" t="s">
        <v>682</v>
      </c>
      <c r="G524" s="27">
        <v>120000</v>
      </c>
      <c r="H524" s="27">
        <v>26615</v>
      </c>
      <c r="I524" s="10">
        <f t="shared" si="8"/>
        <v>0.22179166666666666</v>
      </c>
    </row>
    <row r="525" spans="1:9" ht="27" customHeight="1" x14ac:dyDescent="0.25">
      <c r="A525" s="3" t="s">
        <v>523</v>
      </c>
      <c r="B525" s="3"/>
      <c r="C525" s="3"/>
      <c r="D525" s="3"/>
      <c r="E525" s="3"/>
      <c r="F525" s="3" t="s">
        <v>524</v>
      </c>
      <c r="G525" s="23">
        <v>4087283.88</v>
      </c>
      <c r="H525" s="23">
        <v>3865146.74</v>
      </c>
      <c r="I525" s="5">
        <f t="shared" si="8"/>
        <v>0.94565164874234287</v>
      </c>
    </row>
    <row r="526" spans="1:9" ht="27" customHeight="1" x14ac:dyDescent="0.25">
      <c r="A526" s="7"/>
      <c r="B526" s="7" t="s">
        <v>525</v>
      </c>
      <c r="C526" s="7"/>
      <c r="D526" s="7"/>
      <c r="E526" s="7"/>
      <c r="F526" s="7" t="s">
        <v>526</v>
      </c>
      <c r="G526" s="29">
        <v>8900</v>
      </c>
      <c r="H526" s="29">
        <v>7786</v>
      </c>
      <c r="I526" s="10">
        <f t="shared" si="8"/>
        <v>0.87483146067415729</v>
      </c>
    </row>
    <row r="527" spans="1:9" ht="27" customHeight="1" x14ac:dyDescent="0.25">
      <c r="A527" s="25"/>
      <c r="B527" s="25"/>
      <c r="C527" s="25" t="s">
        <v>570</v>
      </c>
      <c r="D527" s="25"/>
      <c r="E527" s="25"/>
      <c r="F527" s="25" t="s">
        <v>571</v>
      </c>
      <c r="G527" s="27">
        <v>8900</v>
      </c>
      <c r="H527" s="27">
        <v>7786</v>
      </c>
      <c r="I527" s="10">
        <f t="shared" si="8"/>
        <v>0.87483146067415729</v>
      </c>
    </row>
    <row r="528" spans="1:9" ht="39.950000000000003" customHeight="1" x14ac:dyDescent="0.25">
      <c r="A528" s="25" t="s">
        <v>113</v>
      </c>
      <c r="B528" s="25" t="s">
        <v>113</v>
      </c>
      <c r="C528" s="25" t="s">
        <v>113</v>
      </c>
      <c r="D528" s="25" t="s">
        <v>720</v>
      </c>
      <c r="E528" s="25" t="s">
        <v>303</v>
      </c>
      <c r="F528" s="25" t="s">
        <v>721</v>
      </c>
      <c r="G528" s="27">
        <v>6200</v>
      </c>
      <c r="H528" s="27">
        <v>5412.16</v>
      </c>
      <c r="I528" s="10">
        <f t="shared" si="8"/>
        <v>0.87292903225806451</v>
      </c>
    </row>
    <row r="529" spans="1:9" ht="39.950000000000003" customHeight="1" x14ac:dyDescent="0.25">
      <c r="A529" s="25" t="s">
        <v>113</v>
      </c>
      <c r="B529" s="25" t="s">
        <v>113</v>
      </c>
      <c r="C529" s="25" t="s">
        <v>113</v>
      </c>
      <c r="D529" s="25" t="s">
        <v>726</v>
      </c>
      <c r="E529" s="25" t="s">
        <v>303</v>
      </c>
      <c r="F529" s="25" t="s">
        <v>727</v>
      </c>
      <c r="G529" s="27">
        <v>2700</v>
      </c>
      <c r="H529" s="27">
        <v>2373.84</v>
      </c>
      <c r="I529" s="10">
        <f t="shared" si="8"/>
        <v>0.87920000000000009</v>
      </c>
    </row>
    <row r="530" spans="1:9" ht="27" customHeight="1" x14ac:dyDescent="0.25">
      <c r="A530" s="7"/>
      <c r="B530" s="7" t="s">
        <v>527</v>
      </c>
      <c r="C530" s="7"/>
      <c r="D530" s="7"/>
      <c r="E530" s="7"/>
      <c r="F530" s="7" t="s">
        <v>528</v>
      </c>
      <c r="G530" s="29">
        <v>3478218</v>
      </c>
      <c r="H530" s="29">
        <v>3442649.05</v>
      </c>
      <c r="I530" s="10">
        <f t="shared" si="8"/>
        <v>0.98977380083709532</v>
      </c>
    </row>
    <row r="531" spans="1:9" ht="27" customHeight="1" x14ac:dyDescent="0.25">
      <c r="A531" s="25"/>
      <c r="B531" s="25"/>
      <c r="C531" s="25" t="s">
        <v>570</v>
      </c>
      <c r="D531" s="25"/>
      <c r="E531" s="25"/>
      <c r="F531" s="25" t="s">
        <v>571</v>
      </c>
      <c r="G531" s="27">
        <v>12130.01</v>
      </c>
      <c r="H531" s="27">
        <v>10479.27</v>
      </c>
      <c r="I531" s="10">
        <f t="shared" si="8"/>
        <v>0.86391272554598064</v>
      </c>
    </row>
    <row r="532" spans="1:9" ht="39.950000000000003" customHeight="1" x14ac:dyDescent="0.25">
      <c r="A532" s="25" t="s">
        <v>113</v>
      </c>
      <c r="B532" s="25" t="s">
        <v>113</v>
      </c>
      <c r="C532" s="25" t="s">
        <v>113</v>
      </c>
      <c r="D532" s="25" t="s">
        <v>720</v>
      </c>
      <c r="E532" s="25" t="s">
        <v>303</v>
      </c>
      <c r="F532" s="25" t="s">
        <v>721</v>
      </c>
      <c r="G532" s="27">
        <v>4000</v>
      </c>
      <c r="H532" s="27">
        <v>2901.5</v>
      </c>
      <c r="I532" s="10">
        <f t="shared" si="8"/>
        <v>0.72537499999999999</v>
      </c>
    </row>
    <row r="533" spans="1:9" ht="14.25" customHeight="1" x14ac:dyDescent="0.25">
      <c r="A533" s="25" t="s">
        <v>113</v>
      </c>
      <c r="B533" s="25" t="s">
        <v>113</v>
      </c>
      <c r="C533" s="25" t="s">
        <v>113</v>
      </c>
      <c r="D533" s="25" t="s">
        <v>586</v>
      </c>
      <c r="E533" s="25" t="s">
        <v>303</v>
      </c>
      <c r="F533" s="25" t="s">
        <v>587</v>
      </c>
      <c r="G533" s="27">
        <v>2000</v>
      </c>
      <c r="H533" s="27">
        <v>2000</v>
      </c>
      <c r="I533" s="10">
        <f t="shared" si="8"/>
        <v>1</v>
      </c>
    </row>
    <row r="534" spans="1:9" ht="14.25" customHeight="1" x14ac:dyDescent="0.25">
      <c r="A534" s="25" t="s">
        <v>113</v>
      </c>
      <c r="B534" s="25" t="s">
        <v>113</v>
      </c>
      <c r="C534" s="25" t="s">
        <v>113</v>
      </c>
      <c r="D534" s="25" t="s">
        <v>615</v>
      </c>
      <c r="E534" s="25" t="s">
        <v>303</v>
      </c>
      <c r="F534" s="25" t="s">
        <v>616</v>
      </c>
      <c r="G534" s="27">
        <v>4230.01</v>
      </c>
      <c r="H534" s="27">
        <v>4230.01</v>
      </c>
      <c r="I534" s="10">
        <f t="shared" si="8"/>
        <v>1</v>
      </c>
    </row>
    <row r="535" spans="1:9" ht="39.950000000000003" customHeight="1" x14ac:dyDescent="0.25">
      <c r="A535" s="25" t="s">
        <v>113</v>
      </c>
      <c r="B535" s="25" t="s">
        <v>113</v>
      </c>
      <c r="C535" s="25" t="s">
        <v>113</v>
      </c>
      <c r="D535" s="25" t="s">
        <v>726</v>
      </c>
      <c r="E535" s="25" t="s">
        <v>303</v>
      </c>
      <c r="F535" s="25" t="s">
        <v>727</v>
      </c>
      <c r="G535" s="27">
        <v>1900</v>
      </c>
      <c r="H535" s="27">
        <v>1347.76</v>
      </c>
      <c r="I535" s="10">
        <f t="shared" si="8"/>
        <v>0.70934736842105262</v>
      </c>
    </row>
    <row r="536" spans="1:9" ht="27" customHeight="1" x14ac:dyDescent="0.25">
      <c r="A536" s="25"/>
      <c r="B536" s="25"/>
      <c r="C536" s="25" t="s">
        <v>623</v>
      </c>
      <c r="D536" s="25"/>
      <c r="E536" s="25"/>
      <c r="F536" s="25" t="s">
        <v>624</v>
      </c>
      <c r="G536" s="27">
        <v>2991403.69</v>
      </c>
      <c r="H536" s="27">
        <v>2957630.85</v>
      </c>
      <c r="I536" s="10">
        <f t="shared" si="8"/>
        <v>0.98871003598982665</v>
      </c>
    </row>
    <row r="537" spans="1:9" ht="27" customHeight="1" x14ac:dyDescent="0.25">
      <c r="A537" s="25" t="s">
        <v>113</v>
      </c>
      <c r="B537" s="25" t="s">
        <v>113</v>
      </c>
      <c r="C537" s="25" t="s">
        <v>113</v>
      </c>
      <c r="D537" s="25" t="s">
        <v>718</v>
      </c>
      <c r="E537" s="25" t="s">
        <v>303</v>
      </c>
      <c r="F537" s="25" t="s">
        <v>719</v>
      </c>
      <c r="G537" s="27">
        <v>2991403.69</v>
      </c>
      <c r="H537" s="27">
        <v>2957630.85</v>
      </c>
      <c r="I537" s="10">
        <f t="shared" si="8"/>
        <v>0.98871003598982665</v>
      </c>
    </row>
    <row r="538" spans="1:9" ht="27" customHeight="1" x14ac:dyDescent="0.25">
      <c r="A538" s="25"/>
      <c r="B538" s="25"/>
      <c r="C538" s="25" t="s">
        <v>592</v>
      </c>
      <c r="D538" s="25"/>
      <c r="E538" s="25"/>
      <c r="F538" s="25" t="s">
        <v>593</v>
      </c>
      <c r="G538" s="27">
        <v>474684.3</v>
      </c>
      <c r="H538" s="27">
        <v>474538.93</v>
      </c>
      <c r="I538" s="10">
        <f t="shared" si="8"/>
        <v>0.99969375435420971</v>
      </c>
    </row>
    <row r="539" spans="1:9" ht="14.25" customHeight="1" x14ac:dyDescent="0.25">
      <c r="A539" s="25" t="s">
        <v>113</v>
      </c>
      <c r="B539" s="25" t="s">
        <v>113</v>
      </c>
      <c r="C539" s="25" t="s">
        <v>113</v>
      </c>
      <c r="D539" s="25" t="s">
        <v>594</v>
      </c>
      <c r="E539" s="25" t="s">
        <v>303</v>
      </c>
      <c r="F539" s="25" t="s">
        <v>595</v>
      </c>
      <c r="G539" s="27">
        <v>76262.720000000001</v>
      </c>
      <c r="H539" s="27">
        <v>76262.720000000001</v>
      </c>
      <c r="I539" s="10">
        <f t="shared" si="8"/>
        <v>1</v>
      </c>
    </row>
    <row r="540" spans="1:9" ht="14.25" customHeight="1" x14ac:dyDescent="0.25">
      <c r="A540" s="25" t="s">
        <v>113</v>
      </c>
      <c r="B540" s="25" t="s">
        <v>113</v>
      </c>
      <c r="C540" s="25" t="s">
        <v>113</v>
      </c>
      <c r="D540" s="25" t="s">
        <v>627</v>
      </c>
      <c r="E540" s="25" t="s">
        <v>303</v>
      </c>
      <c r="F540" s="25" t="s">
        <v>628</v>
      </c>
      <c r="G540" s="27">
        <v>7209.85</v>
      </c>
      <c r="H540" s="27">
        <v>7209.85</v>
      </c>
      <c r="I540" s="10">
        <f t="shared" si="8"/>
        <v>1</v>
      </c>
    </row>
    <row r="541" spans="1:9" ht="14.25" customHeight="1" x14ac:dyDescent="0.25">
      <c r="A541" s="25" t="s">
        <v>113</v>
      </c>
      <c r="B541" s="25" t="s">
        <v>113</v>
      </c>
      <c r="C541" s="25" t="s">
        <v>113</v>
      </c>
      <c r="D541" s="25" t="s">
        <v>596</v>
      </c>
      <c r="E541" s="25" t="s">
        <v>303</v>
      </c>
      <c r="F541" s="25" t="s">
        <v>597</v>
      </c>
      <c r="G541" s="27">
        <v>389557.99</v>
      </c>
      <c r="H541" s="27">
        <v>389557.99</v>
      </c>
      <c r="I541" s="10">
        <f t="shared" si="8"/>
        <v>1</v>
      </c>
    </row>
    <row r="542" spans="1:9" ht="27" customHeight="1" x14ac:dyDescent="0.25">
      <c r="A542" s="25" t="s">
        <v>113</v>
      </c>
      <c r="B542" s="25" t="s">
        <v>113</v>
      </c>
      <c r="C542" s="25" t="s">
        <v>113</v>
      </c>
      <c r="D542" s="25" t="s">
        <v>598</v>
      </c>
      <c r="E542" s="25" t="s">
        <v>303</v>
      </c>
      <c r="F542" s="25" t="s">
        <v>599</v>
      </c>
      <c r="G542" s="27">
        <v>1500</v>
      </c>
      <c r="H542" s="27">
        <v>1354.63</v>
      </c>
      <c r="I542" s="10">
        <f t="shared" si="8"/>
        <v>0.9030866666666667</v>
      </c>
    </row>
    <row r="543" spans="1:9" ht="14.25" customHeight="1" x14ac:dyDescent="0.25">
      <c r="A543" s="25" t="s">
        <v>113</v>
      </c>
      <c r="B543" s="25" t="s">
        <v>113</v>
      </c>
      <c r="C543" s="25" t="s">
        <v>113</v>
      </c>
      <c r="D543" s="25" t="s">
        <v>722</v>
      </c>
      <c r="E543" s="25" t="s">
        <v>303</v>
      </c>
      <c r="F543" s="25" t="s">
        <v>723</v>
      </c>
      <c r="G543" s="27">
        <v>153.74</v>
      </c>
      <c r="H543" s="27">
        <v>153.74</v>
      </c>
      <c r="I543" s="10">
        <f t="shared" si="8"/>
        <v>1</v>
      </c>
    </row>
    <row r="544" spans="1:9" ht="27" customHeight="1" x14ac:dyDescent="0.25">
      <c r="A544" s="7"/>
      <c r="B544" s="7" t="s">
        <v>531</v>
      </c>
      <c r="C544" s="7"/>
      <c r="D544" s="7"/>
      <c r="E544" s="7"/>
      <c r="F544" s="7" t="s">
        <v>532</v>
      </c>
      <c r="G544" s="29">
        <v>700</v>
      </c>
      <c r="H544" s="29">
        <v>625</v>
      </c>
      <c r="I544" s="10">
        <f t="shared" si="8"/>
        <v>0.8928571428571429</v>
      </c>
    </row>
    <row r="545" spans="1:9" ht="27" customHeight="1" x14ac:dyDescent="0.25">
      <c r="A545" s="25"/>
      <c r="B545" s="25"/>
      <c r="C545" s="25" t="s">
        <v>592</v>
      </c>
      <c r="D545" s="25"/>
      <c r="E545" s="25"/>
      <c r="F545" s="25" t="s">
        <v>593</v>
      </c>
      <c r="G545" s="27">
        <v>700</v>
      </c>
      <c r="H545" s="27">
        <v>625</v>
      </c>
      <c r="I545" s="10">
        <f t="shared" si="8"/>
        <v>0.8928571428571429</v>
      </c>
    </row>
    <row r="546" spans="1:9" ht="27" customHeight="1" x14ac:dyDescent="0.25">
      <c r="A546" s="25" t="s">
        <v>113</v>
      </c>
      <c r="B546" s="25" t="s">
        <v>113</v>
      </c>
      <c r="C546" s="25" t="s">
        <v>113</v>
      </c>
      <c r="D546" s="25" t="s">
        <v>594</v>
      </c>
      <c r="E546" s="25" t="s">
        <v>303</v>
      </c>
      <c r="F546" s="25" t="s">
        <v>595</v>
      </c>
      <c r="G546" s="27">
        <v>700</v>
      </c>
      <c r="H546" s="27">
        <v>625</v>
      </c>
      <c r="I546" s="10">
        <f t="shared" si="8"/>
        <v>0.8928571428571429</v>
      </c>
    </row>
    <row r="547" spans="1:9" ht="27" customHeight="1" x14ac:dyDescent="0.25">
      <c r="A547" s="7"/>
      <c r="B547" s="7" t="s">
        <v>533</v>
      </c>
      <c r="C547" s="7"/>
      <c r="D547" s="7"/>
      <c r="E547" s="7"/>
      <c r="F547" s="7" t="s">
        <v>534</v>
      </c>
      <c r="G547" s="29">
        <v>210698.88</v>
      </c>
      <c r="H547" s="29">
        <v>157710.64000000001</v>
      </c>
      <c r="I547" s="10">
        <f t="shared" si="8"/>
        <v>0.74851199968409898</v>
      </c>
    </row>
    <row r="548" spans="1:9" ht="27" customHeight="1" x14ac:dyDescent="0.25">
      <c r="A548" s="25"/>
      <c r="B548" s="25"/>
      <c r="C548" s="25" t="s">
        <v>570</v>
      </c>
      <c r="D548" s="25"/>
      <c r="E548" s="25"/>
      <c r="F548" s="25" t="s">
        <v>571</v>
      </c>
      <c r="G548" s="27">
        <v>19895.02</v>
      </c>
      <c r="H548" s="27">
        <v>13514.94</v>
      </c>
      <c r="I548" s="10">
        <f t="shared" si="8"/>
        <v>0.67931271242753211</v>
      </c>
    </row>
    <row r="549" spans="1:9" ht="27" customHeight="1" x14ac:dyDescent="0.25">
      <c r="A549" s="25" t="s">
        <v>113</v>
      </c>
      <c r="B549" s="25" t="s">
        <v>113</v>
      </c>
      <c r="C549" s="25" t="s">
        <v>113</v>
      </c>
      <c r="D549" s="25" t="s">
        <v>586</v>
      </c>
      <c r="E549" s="25" t="s">
        <v>303</v>
      </c>
      <c r="F549" s="25" t="s">
        <v>587</v>
      </c>
      <c r="G549" s="27">
        <v>1194.4000000000001</v>
      </c>
      <c r="H549" s="27">
        <v>1032.32</v>
      </c>
      <c r="I549" s="10">
        <f t="shared" si="8"/>
        <v>0.86430006697923634</v>
      </c>
    </row>
    <row r="550" spans="1:9" ht="27" customHeight="1" x14ac:dyDescent="0.25">
      <c r="A550" s="25" t="s">
        <v>113</v>
      </c>
      <c r="B550" s="25" t="s">
        <v>113</v>
      </c>
      <c r="C550" s="25" t="s">
        <v>113</v>
      </c>
      <c r="D550" s="25" t="s">
        <v>613</v>
      </c>
      <c r="E550" s="25" t="s">
        <v>303</v>
      </c>
      <c r="F550" s="25" t="s">
        <v>614</v>
      </c>
      <c r="G550" s="27">
        <v>900</v>
      </c>
      <c r="H550" s="27">
        <v>345</v>
      </c>
      <c r="I550" s="10">
        <f t="shared" si="8"/>
        <v>0.38333333333333336</v>
      </c>
    </row>
    <row r="551" spans="1:9" ht="14.25" customHeight="1" x14ac:dyDescent="0.25">
      <c r="A551" s="25" t="s">
        <v>113</v>
      </c>
      <c r="B551" s="25" t="s">
        <v>113</v>
      </c>
      <c r="C551" s="25" t="s">
        <v>113</v>
      </c>
      <c r="D551" s="25" t="s">
        <v>574</v>
      </c>
      <c r="E551" s="25" t="s">
        <v>303</v>
      </c>
      <c r="F551" s="25" t="s">
        <v>575</v>
      </c>
      <c r="G551" s="27">
        <v>1986.34</v>
      </c>
      <c r="H551" s="27">
        <v>0</v>
      </c>
      <c r="I551" s="10">
        <f t="shared" si="8"/>
        <v>0</v>
      </c>
    </row>
    <row r="552" spans="1:9" ht="27" customHeight="1" x14ac:dyDescent="0.25">
      <c r="A552" s="25" t="s">
        <v>113</v>
      </c>
      <c r="B552" s="25" t="s">
        <v>113</v>
      </c>
      <c r="C552" s="25" t="s">
        <v>113</v>
      </c>
      <c r="D552" s="25" t="s">
        <v>608</v>
      </c>
      <c r="E552" s="25" t="s">
        <v>303</v>
      </c>
      <c r="F552" s="25" t="s">
        <v>609</v>
      </c>
      <c r="G552" s="27">
        <v>8780</v>
      </c>
      <c r="H552" s="27">
        <v>6503.34</v>
      </c>
      <c r="I552" s="10">
        <f t="shared" si="8"/>
        <v>0.74069931662870159</v>
      </c>
    </row>
    <row r="553" spans="1:9" ht="14.25" customHeight="1" x14ac:dyDescent="0.25">
      <c r="A553" s="25" t="s">
        <v>113</v>
      </c>
      <c r="B553" s="25" t="s">
        <v>113</v>
      </c>
      <c r="C553" s="25" t="s">
        <v>113</v>
      </c>
      <c r="D553" s="25" t="s">
        <v>615</v>
      </c>
      <c r="E553" s="25" t="s">
        <v>303</v>
      </c>
      <c r="F553" s="25" t="s">
        <v>616</v>
      </c>
      <c r="G553" s="27">
        <v>4834.28</v>
      </c>
      <c r="H553" s="27">
        <v>4834.28</v>
      </c>
      <c r="I553" s="10">
        <f t="shared" si="8"/>
        <v>1</v>
      </c>
    </row>
    <row r="554" spans="1:9" ht="27" customHeight="1" x14ac:dyDescent="0.25">
      <c r="A554" s="25" t="s">
        <v>113</v>
      </c>
      <c r="B554" s="25" t="s">
        <v>113</v>
      </c>
      <c r="C554" s="25" t="s">
        <v>113</v>
      </c>
      <c r="D554" s="25" t="s">
        <v>621</v>
      </c>
      <c r="E554" s="25" t="s">
        <v>303</v>
      </c>
      <c r="F554" s="25" t="s">
        <v>622</v>
      </c>
      <c r="G554" s="27">
        <v>2200</v>
      </c>
      <c r="H554" s="27">
        <v>800</v>
      </c>
      <c r="I554" s="10">
        <f t="shared" si="8"/>
        <v>0.36363636363636365</v>
      </c>
    </row>
    <row r="555" spans="1:9" ht="14.25" customHeight="1" x14ac:dyDescent="0.25">
      <c r="A555" s="25"/>
      <c r="B555" s="25"/>
      <c r="C555" s="25" t="s">
        <v>623</v>
      </c>
      <c r="D555" s="25"/>
      <c r="E555" s="25"/>
      <c r="F555" s="25" t="s">
        <v>624</v>
      </c>
      <c r="G555" s="27">
        <v>1213.6600000000001</v>
      </c>
      <c r="H555" s="27">
        <v>1213.6600000000001</v>
      </c>
      <c r="I555" s="10">
        <f t="shared" si="8"/>
        <v>1</v>
      </c>
    </row>
    <row r="556" spans="1:9" ht="14.25" customHeight="1" x14ac:dyDescent="0.25">
      <c r="A556" s="25" t="s">
        <v>113</v>
      </c>
      <c r="B556" s="25" t="s">
        <v>113</v>
      </c>
      <c r="C556" s="25" t="s">
        <v>113</v>
      </c>
      <c r="D556" s="25" t="s">
        <v>625</v>
      </c>
      <c r="E556" s="25" t="s">
        <v>303</v>
      </c>
      <c r="F556" s="25" t="s">
        <v>626</v>
      </c>
      <c r="G556" s="27">
        <v>1213.6600000000001</v>
      </c>
      <c r="H556" s="27">
        <v>1213.6600000000001</v>
      </c>
      <c r="I556" s="10">
        <f t="shared" si="8"/>
        <v>1</v>
      </c>
    </row>
    <row r="557" spans="1:9" ht="27" customHeight="1" x14ac:dyDescent="0.25">
      <c r="A557" s="25"/>
      <c r="B557" s="25"/>
      <c r="C557" s="25" t="s">
        <v>592</v>
      </c>
      <c r="D557" s="25"/>
      <c r="E557" s="25"/>
      <c r="F557" s="25" t="s">
        <v>593</v>
      </c>
      <c r="G557" s="27">
        <v>189590.2</v>
      </c>
      <c r="H557" s="27">
        <v>142982.04</v>
      </c>
      <c r="I557" s="10">
        <f t="shared" si="8"/>
        <v>0.75416366457759942</v>
      </c>
    </row>
    <row r="558" spans="1:9" ht="27" customHeight="1" x14ac:dyDescent="0.25">
      <c r="A558" s="25" t="s">
        <v>113</v>
      </c>
      <c r="B558" s="25" t="s">
        <v>113</v>
      </c>
      <c r="C558" s="25" t="s">
        <v>113</v>
      </c>
      <c r="D558" s="25" t="s">
        <v>594</v>
      </c>
      <c r="E558" s="25" t="s">
        <v>303</v>
      </c>
      <c r="F558" s="25" t="s">
        <v>595</v>
      </c>
      <c r="G558" s="27">
        <v>147960</v>
      </c>
      <c r="H558" s="27">
        <v>112218.76</v>
      </c>
      <c r="I558" s="10">
        <f t="shared" si="8"/>
        <v>0.75843984860773184</v>
      </c>
    </row>
    <row r="559" spans="1:9" ht="27" customHeight="1" x14ac:dyDescent="0.25">
      <c r="A559" s="25" t="s">
        <v>113</v>
      </c>
      <c r="B559" s="25" t="s">
        <v>113</v>
      </c>
      <c r="C559" s="25" t="s">
        <v>113</v>
      </c>
      <c r="D559" s="25" t="s">
        <v>627</v>
      </c>
      <c r="E559" s="25" t="s">
        <v>303</v>
      </c>
      <c r="F559" s="25" t="s">
        <v>628</v>
      </c>
      <c r="G559" s="27">
        <v>10445</v>
      </c>
      <c r="H559" s="27">
        <v>8768.57</v>
      </c>
      <c r="I559" s="10">
        <f t="shared" si="8"/>
        <v>0.83949928195308754</v>
      </c>
    </row>
    <row r="560" spans="1:9" ht="27" customHeight="1" x14ac:dyDescent="0.25">
      <c r="A560" s="25" t="s">
        <v>113</v>
      </c>
      <c r="B560" s="25" t="s">
        <v>113</v>
      </c>
      <c r="C560" s="25" t="s">
        <v>113</v>
      </c>
      <c r="D560" s="25" t="s">
        <v>596</v>
      </c>
      <c r="E560" s="25" t="s">
        <v>303</v>
      </c>
      <c r="F560" s="25" t="s">
        <v>597</v>
      </c>
      <c r="G560" s="27">
        <v>27305.200000000001</v>
      </c>
      <c r="H560" s="27">
        <v>19285.03</v>
      </c>
      <c r="I560" s="10">
        <f t="shared" si="8"/>
        <v>0.70627682639204248</v>
      </c>
    </row>
    <row r="561" spans="1:9" ht="27" customHeight="1" x14ac:dyDescent="0.25">
      <c r="A561" s="25" t="s">
        <v>113</v>
      </c>
      <c r="B561" s="25" t="s">
        <v>113</v>
      </c>
      <c r="C561" s="25" t="s">
        <v>113</v>
      </c>
      <c r="D561" s="25" t="s">
        <v>598</v>
      </c>
      <c r="E561" s="25" t="s">
        <v>303</v>
      </c>
      <c r="F561" s="25" t="s">
        <v>599</v>
      </c>
      <c r="G561" s="27">
        <v>3880</v>
      </c>
      <c r="H561" s="27">
        <v>2709.68</v>
      </c>
      <c r="I561" s="10">
        <f t="shared" si="8"/>
        <v>0.69837113402061857</v>
      </c>
    </row>
    <row r="562" spans="1:9" ht="27" customHeight="1" x14ac:dyDescent="0.25">
      <c r="A562" s="7"/>
      <c r="B562" s="7" t="s">
        <v>728</v>
      </c>
      <c r="C562" s="7"/>
      <c r="D562" s="7"/>
      <c r="E562" s="7"/>
      <c r="F562" s="7" t="s">
        <v>729</v>
      </c>
      <c r="G562" s="29">
        <v>220000</v>
      </c>
      <c r="H562" s="29">
        <v>88218.91</v>
      </c>
      <c r="I562" s="10">
        <f t="shared" si="8"/>
        <v>0.40099504545454545</v>
      </c>
    </row>
    <row r="563" spans="1:9" ht="27" customHeight="1" x14ac:dyDescent="0.25">
      <c r="A563" s="25"/>
      <c r="B563" s="25"/>
      <c r="C563" s="25" t="s">
        <v>570</v>
      </c>
      <c r="D563" s="25"/>
      <c r="E563" s="25"/>
      <c r="F563" s="25" t="s">
        <v>571</v>
      </c>
      <c r="G563" s="27">
        <v>220000</v>
      </c>
      <c r="H563" s="27">
        <v>88218.91</v>
      </c>
      <c r="I563" s="10">
        <f t="shared" si="8"/>
        <v>0.40099504545454545</v>
      </c>
    </row>
    <row r="564" spans="1:9" ht="27" customHeight="1" x14ac:dyDescent="0.25">
      <c r="A564" s="25" t="s">
        <v>113</v>
      </c>
      <c r="B564" s="25" t="s">
        <v>113</v>
      </c>
      <c r="C564" s="25" t="s">
        <v>113</v>
      </c>
      <c r="D564" s="25" t="s">
        <v>714</v>
      </c>
      <c r="E564" s="25" t="s">
        <v>303</v>
      </c>
      <c r="F564" s="25" t="s">
        <v>715</v>
      </c>
      <c r="G564" s="27">
        <v>220000</v>
      </c>
      <c r="H564" s="27">
        <v>88218.91</v>
      </c>
      <c r="I564" s="10">
        <f t="shared" si="8"/>
        <v>0.40099504545454545</v>
      </c>
    </row>
    <row r="565" spans="1:9" ht="27" customHeight="1" x14ac:dyDescent="0.25">
      <c r="A565" s="7"/>
      <c r="B565" s="7" t="s">
        <v>535</v>
      </c>
      <c r="C565" s="7"/>
      <c r="D565" s="7"/>
      <c r="E565" s="7"/>
      <c r="F565" s="7" t="s">
        <v>536</v>
      </c>
      <c r="G565" s="29">
        <v>168767</v>
      </c>
      <c r="H565" s="29">
        <v>168157.14</v>
      </c>
      <c r="I565" s="10">
        <f t="shared" si="8"/>
        <v>0.99638637885368597</v>
      </c>
    </row>
    <row r="566" spans="1:9" ht="27" customHeight="1" x14ac:dyDescent="0.25">
      <c r="A566" s="25"/>
      <c r="B566" s="25"/>
      <c r="C566" s="25" t="s">
        <v>570</v>
      </c>
      <c r="D566" s="25"/>
      <c r="E566" s="25"/>
      <c r="F566" s="25" t="s">
        <v>571</v>
      </c>
      <c r="G566" s="27">
        <v>168767</v>
      </c>
      <c r="H566" s="27">
        <v>168157.14</v>
      </c>
      <c r="I566" s="10">
        <f t="shared" si="8"/>
        <v>0.99638637885368597</v>
      </c>
    </row>
    <row r="567" spans="1:9" ht="27" customHeight="1" x14ac:dyDescent="0.25">
      <c r="A567" s="25" t="s">
        <v>113</v>
      </c>
      <c r="B567" s="25" t="s">
        <v>113</v>
      </c>
      <c r="C567" s="25" t="s">
        <v>113</v>
      </c>
      <c r="D567" s="25" t="s">
        <v>716</v>
      </c>
      <c r="E567" s="25" t="s">
        <v>303</v>
      </c>
      <c r="F567" s="25" t="s">
        <v>717</v>
      </c>
      <c r="G567" s="27">
        <v>168767</v>
      </c>
      <c r="H567" s="27">
        <v>168157.14</v>
      </c>
      <c r="I567" s="10">
        <f t="shared" si="8"/>
        <v>0.99638637885368597</v>
      </c>
    </row>
    <row r="568" spans="1:9" ht="27" customHeight="1" x14ac:dyDescent="0.25">
      <c r="A568" s="3" t="s">
        <v>537</v>
      </c>
      <c r="B568" s="3"/>
      <c r="C568" s="3"/>
      <c r="D568" s="3"/>
      <c r="E568" s="3"/>
      <c r="F568" s="3" t="s">
        <v>538</v>
      </c>
      <c r="G568" s="23">
        <v>3770580.76</v>
      </c>
      <c r="H568" s="23">
        <v>3381571.97</v>
      </c>
      <c r="I568" s="5">
        <f t="shared" si="8"/>
        <v>0.89683053758540909</v>
      </c>
    </row>
    <row r="569" spans="1:9" ht="27" customHeight="1" x14ac:dyDescent="0.25">
      <c r="A569" s="7"/>
      <c r="B569" s="7" t="s">
        <v>539</v>
      </c>
      <c r="C569" s="7"/>
      <c r="D569" s="7"/>
      <c r="E569" s="7"/>
      <c r="F569" s="7" t="s">
        <v>540</v>
      </c>
      <c r="G569" s="29">
        <v>412400</v>
      </c>
      <c r="H569" s="29">
        <v>341867.31</v>
      </c>
      <c r="I569" s="10">
        <f t="shared" si="8"/>
        <v>0.82897019883608147</v>
      </c>
    </row>
    <row r="570" spans="1:9" ht="27" customHeight="1" x14ac:dyDescent="0.25">
      <c r="A570" s="25"/>
      <c r="B570" s="25"/>
      <c r="C570" s="25" t="s">
        <v>570</v>
      </c>
      <c r="D570" s="25"/>
      <c r="E570" s="25"/>
      <c r="F570" s="25" t="s">
        <v>571</v>
      </c>
      <c r="G570" s="27">
        <v>412400</v>
      </c>
      <c r="H570" s="27">
        <v>341867.31</v>
      </c>
      <c r="I570" s="10">
        <f t="shared" si="8"/>
        <v>0.82897019883608147</v>
      </c>
    </row>
    <row r="571" spans="1:9" ht="27" customHeight="1" x14ac:dyDescent="0.25">
      <c r="A571" s="25" t="s">
        <v>113</v>
      </c>
      <c r="B571" s="25" t="s">
        <v>113</v>
      </c>
      <c r="C571" s="25" t="s">
        <v>113</v>
      </c>
      <c r="D571" s="25" t="s">
        <v>586</v>
      </c>
      <c r="E571" s="25" t="s">
        <v>303</v>
      </c>
      <c r="F571" s="25" t="s">
        <v>587</v>
      </c>
      <c r="G571" s="27">
        <v>70000</v>
      </c>
      <c r="H571" s="27">
        <v>67040.289999999994</v>
      </c>
      <c r="I571" s="10">
        <f t="shared" si="8"/>
        <v>0.95771842857142853</v>
      </c>
    </row>
    <row r="572" spans="1:9" ht="27" customHeight="1" x14ac:dyDescent="0.25">
      <c r="A572" s="25" t="s">
        <v>113</v>
      </c>
      <c r="B572" s="25" t="s">
        <v>113</v>
      </c>
      <c r="C572" s="25" t="s">
        <v>113</v>
      </c>
      <c r="D572" s="25" t="s">
        <v>600</v>
      </c>
      <c r="E572" s="25" t="s">
        <v>303</v>
      </c>
      <c r="F572" s="25" t="s">
        <v>601</v>
      </c>
      <c r="G572" s="27">
        <v>254200</v>
      </c>
      <c r="H572" s="27">
        <v>214724.4</v>
      </c>
      <c r="I572" s="10">
        <f t="shared" si="8"/>
        <v>0.84470653029110931</v>
      </c>
    </row>
    <row r="573" spans="1:9" ht="14.25" customHeight="1" x14ac:dyDescent="0.25">
      <c r="A573" s="25" t="s">
        <v>113</v>
      </c>
      <c r="B573" s="25" t="s">
        <v>113</v>
      </c>
      <c r="C573" s="25" t="s">
        <v>113</v>
      </c>
      <c r="D573" s="25" t="s">
        <v>588</v>
      </c>
      <c r="E573" s="25" t="s">
        <v>303</v>
      </c>
      <c r="F573" s="25" t="s">
        <v>589</v>
      </c>
      <c r="G573" s="27">
        <v>25000</v>
      </c>
      <c r="H573" s="27">
        <v>19065</v>
      </c>
      <c r="I573" s="10">
        <f t="shared" si="8"/>
        <v>0.76259999999999994</v>
      </c>
    </row>
    <row r="574" spans="1:9" ht="14.25" customHeight="1" x14ac:dyDescent="0.25">
      <c r="A574" s="25" t="s">
        <v>113</v>
      </c>
      <c r="B574" s="25" t="s">
        <v>113</v>
      </c>
      <c r="C574" s="25" t="s">
        <v>113</v>
      </c>
      <c r="D574" s="25" t="s">
        <v>574</v>
      </c>
      <c r="E574" s="25" t="s">
        <v>303</v>
      </c>
      <c r="F574" s="25" t="s">
        <v>575</v>
      </c>
      <c r="G574" s="27">
        <v>40000</v>
      </c>
      <c r="H574" s="27">
        <v>29818.94</v>
      </c>
      <c r="I574" s="10">
        <f t="shared" si="8"/>
        <v>0.74547350000000001</v>
      </c>
    </row>
    <row r="575" spans="1:9" ht="27" customHeight="1" x14ac:dyDescent="0.25">
      <c r="A575" s="25" t="s">
        <v>113</v>
      </c>
      <c r="B575" s="25" t="s">
        <v>113</v>
      </c>
      <c r="C575" s="25" t="s">
        <v>113</v>
      </c>
      <c r="D575" s="25" t="s">
        <v>602</v>
      </c>
      <c r="E575" s="25" t="s">
        <v>303</v>
      </c>
      <c r="F575" s="25" t="s">
        <v>603</v>
      </c>
      <c r="G575" s="27">
        <v>1200</v>
      </c>
      <c r="H575" s="27">
        <v>1097</v>
      </c>
      <c r="I575" s="10">
        <f t="shared" si="8"/>
        <v>0.91416666666666668</v>
      </c>
    </row>
    <row r="576" spans="1:9" ht="14.25" customHeight="1" x14ac:dyDescent="0.25">
      <c r="A576" s="25" t="s">
        <v>113</v>
      </c>
      <c r="B576" s="25" t="s">
        <v>113</v>
      </c>
      <c r="C576" s="25" t="s">
        <v>113</v>
      </c>
      <c r="D576" s="25" t="s">
        <v>604</v>
      </c>
      <c r="E576" s="25" t="s">
        <v>303</v>
      </c>
      <c r="F576" s="25" t="s">
        <v>605</v>
      </c>
      <c r="G576" s="27">
        <v>6000</v>
      </c>
      <c r="H576" s="27">
        <v>5800.68</v>
      </c>
      <c r="I576" s="10">
        <f t="shared" si="8"/>
        <v>0.96678000000000008</v>
      </c>
    </row>
    <row r="577" spans="1:9" ht="27" customHeight="1" x14ac:dyDescent="0.25">
      <c r="A577" s="25" t="s">
        <v>113</v>
      </c>
      <c r="B577" s="25" t="s">
        <v>113</v>
      </c>
      <c r="C577" s="25" t="s">
        <v>113</v>
      </c>
      <c r="D577" s="25" t="s">
        <v>590</v>
      </c>
      <c r="E577" s="25" t="s">
        <v>303</v>
      </c>
      <c r="F577" s="25" t="s">
        <v>591</v>
      </c>
      <c r="G577" s="27">
        <v>7000</v>
      </c>
      <c r="H577" s="27">
        <v>4321</v>
      </c>
      <c r="I577" s="10">
        <f t="shared" si="8"/>
        <v>0.61728571428571433</v>
      </c>
    </row>
    <row r="578" spans="1:9" ht="27" customHeight="1" x14ac:dyDescent="0.25">
      <c r="A578" s="25" t="s">
        <v>113</v>
      </c>
      <c r="B578" s="25" t="s">
        <v>113</v>
      </c>
      <c r="C578" s="25" t="s">
        <v>113</v>
      </c>
      <c r="D578" s="25" t="s">
        <v>730</v>
      </c>
      <c r="E578" s="25" t="s">
        <v>303</v>
      </c>
      <c r="F578" s="25" t="s">
        <v>731</v>
      </c>
      <c r="G578" s="27">
        <v>9000</v>
      </c>
      <c r="H578" s="27">
        <v>0</v>
      </c>
      <c r="I578" s="10">
        <f t="shared" ref="I578:I644" si="9">IF($G578=0,0,$H578/$G578)</f>
        <v>0</v>
      </c>
    </row>
    <row r="579" spans="1:9" ht="27" customHeight="1" x14ac:dyDescent="0.25">
      <c r="A579" s="7"/>
      <c r="B579" s="7" t="s">
        <v>543</v>
      </c>
      <c r="C579" s="7"/>
      <c r="D579" s="7"/>
      <c r="E579" s="7"/>
      <c r="F579" s="7" t="s">
        <v>544</v>
      </c>
      <c r="G579" s="29">
        <v>2505616.81</v>
      </c>
      <c r="H579" s="29">
        <v>2432583.06</v>
      </c>
      <c r="I579" s="10">
        <f t="shared" si="9"/>
        <v>0.97085198753914814</v>
      </c>
    </row>
    <row r="580" spans="1:9" ht="27" customHeight="1" x14ac:dyDescent="0.25">
      <c r="A580" s="25"/>
      <c r="B580" s="25"/>
      <c r="C580" s="25" t="s">
        <v>570</v>
      </c>
      <c r="D580" s="25"/>
      <c r="E580" s="25"/>
      <c r="F580" s="25" t="s">
        <v>571</v>
      </c>
      <c r="G580" s="27">
        <v>2422217.34</v>
      </c>
      <c r="H580" s="27">
        <v>2352288.34</v>
      </c>
      <c r="I580" s="10">
        <f t="shared" si="9"/>
        <v>0.97113017116787714</v>
      </c>
    </row>
    <row r="581" spans="1:9" ht="14.25" customHeight="1" x14ac:dyDescent="0.25">
      <c r="A581" s="25" t="s">
        <v>113</v>
      </c>
      <c r="B581" s="25" t="s">
        <v>113</v>
      </c>
      <c r="C581" s="25" t="s">
        <v>113</v>
      </c>
      <c r="D581" s="25" t="s">
        <v>586</v>
      </c>
      <c r="E581" s="25" t="s">
        <v>303</v>
      </c>
      <c r="F581" s="25" t="s">
        <v>587</v>
      </c>
      <c r="G581" s="27">
        <v>1000</v>
      </c>
      <c r="H581" s="27">
        <v>964.31</v>
      </c>
      <c r="I581" s="10">
        <f t="shared" si="9"/>
        <v>0.96431</v>
      </c>
    </row>
    <row r="582" spans="1:9" ht="27" customHeight="1" x14ac:dyDescent="0.25">
      <c r="A582" s="25" t="s">
        <v>113</v>
      </c>
      <c r="B582" s="25" t="s">
        <v>113</v>
      </c>
      <c r="C582" s="25" t="s">
        <v>113</v>
      </c>
      <c r="D582" s="25" t="s">
        <v>574</v>
      </c>
      <c r="E582" s="25" t="s">
        <v>303</v>
      </c>
      <c r="F582" s="25" t="s">
        <v>575</v>
      </c>
      <c r="G582" s="27">
        <v>2416300</v>
      </c>
      <c r="H582" s="27">
        <v>2347983.42</v>
      </c>
      <c r="I582" s="10">
        <f t="shared" si="9"/>
        <v>0.97172678061498985</v>
      </c>
    </row>
    <row r="583" spans="1:9" ht="14.25" customHeight="1" x14ac:dyDescent="0.25">
      <c r="A583" s="25" t="s">
        <v>113</v>
      </c>
      <c r="B583" s="25" t="s">
        <v>113</v>
      </c>
      <c r="C583" s="25" t="s">
        <v>113</v>
      </c>
      <c r="D583" s="25" t="s">
        <v>590</v>
      </c>
      <c r="E583" s="25" t="s">
        <v>303</v>
      </c>
      <c r="F583" s="25" t="s">
        <v>591</v>
      </c>
      <c r="G583" s="27">
        <v>2500</v>
      </c>
      <c r="H583" s="27">
        <v>923.47</v>
      </c>
      <c r="I583" s="10">
        <f t="shared" si="9"/>
        <v>0.36938799999999999</v>
      </c>
    </row>
    <row r="584" spans="1:9" ht="27" customHeight="1" x14ac:dyDescent="0.25">
      <c r="A584" s="25" t="s">
        <v>113</v>
      </c>
      <c r="B584" s="25" t="s">
        <v>113</v>
      </c>
      <c r="C584" s="25" t="s">
        <v>113</v>
      </c>
      <c r="D584" s="25" t="s">
        <v>615</v>
      </c>
      <c r="E584" s="25" t="s">
        <v>303</v>
      </c>
      <c r="F584" s="25" t="s">
        <v>616</v>
      </c>
      <c r="G584" s="27">
        <v>2417.34</v>
      </c>
      <c r="H584" s="27">
        <v>2417.14</v>
      </c>
      <c r="I584" s="10">
        <f t="shared" si="9"/>
        <v>0.99991726443115148</v>
      </c>
    </row>
    <row r="585" spans="1:9" ht="27" customHeight="1" x14ac:dyDescent="0.25">
      <c r="A585" s="25"/>
      <c r="B585" s="25"/>
      <c r="C585" s="25" t="s">
        <v>592</v>
      </c>
      <c r="D585" s="25"/>
      <c r="E585" s="25"/>
      <c r="F585" s="25" t="s">
        <v>593</v>
      </c>
      <c r="G585" s="27">
        <v>83399.47</v>
      </c>
      <c r="H585" s="27">
        <v>80294.720000000001</v>
      </c>
      <c r="I585" s="10">
        <f t="shared" si="9"/>
        <v>0.96277254519722966</v>
      </c>
    </row>
    <row r="586" spans="1:9" ht="27" customHeight="1" x14ac:dyDescent="0.25">
      <c r="A586" s="25" t="s">
        <v>113</v>
      </c>
      <c r="B586" s="25" t="s">
        <v>113</v>
      </c>
      <c r="C586" s="25" t="s">
        <v>113</v>
      </c>
      <c r="D586" s="25" t="s">
        <v>594</v>
      </c>
      <c r="E586" s="25" t="s">
        <v>303</v>
      </c>
      <c r="F586" s="25" t="s">
        <v>595</v>
      </c>
      <c r="G586" s="27">
        <v>64296</v>
      </c>
      <c r="H586" s="27">
        <v>63143.39</v>
      </c>
      <c r="I586" s="10">
        <f t="shared" si="9"/>
        <v>0.98207337937041184</v>
      </c>
    </row>
    <row r="587" spans="1:9" ht="27" customHeight="1" x14ac:dyDescent="0.25">
      <c r="A587" s="25" t="s">
        <v>113</v>
      </c>
      <c r="B587" s="25" t="s">
        <v>113</v>
      </c>
      <c r="C587" s="25" t="s">
        <v>113</v>
      </c>
      <c r="D587" s="25" t="s">
        <v>627</v>
      </c>
      <c r="E587" s="25" t="s">
        <v>303</v>
      </c>
      <c r="F587" s="25" t="s">
        <v>628</v>
      </c>
      <c r="G587" s="27">
        <v>5465.16</v>
      </c>
      <c r="H587" s="27">
        <v>4316.79</v>
      </c>
      <c r="I587" s="10">
        <f t="shared" si="9"/>
        <v>0.78987440440902001</v>
      </c>
    </row>
    <row r="588" spans="1:9" ht="27" customHeight="1" x14ac:dyDescent="0.25">
      <c r="A588" s="25" t="s">
        <v>113</v>
      </c>
      <c r="B588" s="25" t="s">
        <v>113</v>
      </c>
      <c r="C588" s="25" t="s">
        <v>113</v>
      </c>
      <c r="D588" s="25" t="s">
        <v>596</v>
      </c>
      <c r="E588" s="25" t="s">
        <v>303</v>
      </c>
      <c r="F588" s="25" t="s">
        <v>597</v>
      </c>
      <c r="G588" s="27">
        <v>11929.16</v>
      </c>
      <c r="H588" s="27">
        <v>11216.13</v>
      </c>
      <c r="I588" s="10">
        <f t="shared" si="9"/>
        <v>0.94022797917036904</v>
      </c>
    </row>
    <row r="589" spans="1:9" ht="27" customHeight="1" x14ac:dyDescent="0.25">
      <c r="A589" s="25" t="s">
        <v>113</v>
      </c>
      <c r="B589" s="25" t="s">
        <v>113</v>
      </c>
      <c r="C589" s="25" t="s">
        <v>113</v>
      </c>
      <c r="D589" s="25" t="s">
        <v>598</v>
      </c>
      <c r="E589" s="25" t="s">
        <v>303</v>
      </c>
      <c r="F589" s="25" t="s">
        <v>599</v>
      </c>
      <c r="G589" s="27">
        <v>1709.15</v>
      </c>
      <c r="H589" s="27">
        <v>1618.41</v>
      </c>
      <c r="I589" s="10">
        <f t="shared" si="9"/>
        <v>0.94690928239183214</v>
      </c>
    </row>
    <row r="590" spans="1:9" ht="27" customHeight="1" x14ac:dyDescent="0.25">
      <c r="A590" s="7"/>
      <c r="B590" s="7" t="s">
        <v>732</v>
      </c>
      <c r="C590" s="7"/>
      <c r="D590" s="7"/>
      <c r="E590" s="7"/>
      <c r="F590" s="7" t="s">
        <v>733</v>
      </c>
      <c r="G590" s="29">
        <v>47600</v>
      </c>
      <c r="H590" s="29">
        <v>41351.75</v>
      </c>
      <c r="I590" s="10">
        <f t="shared" si="9"/>
        <v>0.86873424369747898</v>
      </c>
    </row>
    <row r="591" spans="1:9" ht="27" customHeight="1" x14ac:dyDescent="0.25">
      <c r="A591" s="25"/>
      <c r="B591" s="25"/>
      <c r="C591" s="25" t="s">
        <v>570</v>
      </c>
      <c r="D591" s="25"/>
      <c r="E591" s="25"/>
      <c r="F591" s="25" t="s">
        <v>571</v>
      </c>
      <c r="G591" s="27">
        <v>47600</v>
      </c>
      <c r="H591" s="27">
        <v>41351.75</v>
      </c>
      <c r="I591" s="10">
        <f t="shared" si="9"/>
        <v>0.86873424369747898</v>
      </c>
    </row>
    <row r="592" spans="1:9" ht="14.25" customHeight="1" x14ac:dyDescent="0.25">
      <c r="A592" s="25" t="s">
        <v>113</v>
      </c>
      <c r="B592" s="25" t="s">
        <v>113</v>
      </c>
      <c r="C592" s="25" t="s">
        <v>113</v>
      </c>
      <c r="D592" s="25" t="s">
        <v>586</v>
      </c>
      <c r="E592" s="25" t="s">
        <v>303</v>
      </c>
      <c r="F592" s="25" t="s">
        <v>587</v>
      </c>
      <c r="G592" s="27">
        <v>8000</v>
      </c>
      <c r="H592" s="27">
        <v>7759.24</v>
      </c>
      <c r="I592" s="10">
        <f t="shared" si="9"/>
        <v>0.96990500000000002</v>
      </c>
    </row>
    <row r="593" spans="1:9" ht="14.25" customHeight="1" x14ac:dyDescent="0.25">
      <c r="A593" s="25" t="s">
        <v>113</v>
      </c>
      <c r="B593" s="25" t="s">
        <v>113</v>
      </c>
      <c r="C593" s="25" t="s">
        <v>113</v>
      </c>
      <c r="D593" s="25" t="s">
        <v>600</v>
      </c>
      <c r="E593" s="25" t="s">
        <v>303</v>
      </c>
      <c r="F593" s="25" t="s">
        <v>601</v>
      </c>
      <c r="G593" s="27">
        <v>5600</v>
      </c>
      <c r="H593" s="27">
        <v>1032.92</v>
      </c>
      <c r="I593" s="10">
        <f t="shared" si="9"/>
        <v>0.18445</v>
      </c>
    </row>
    <row r="594" spans="1:9" ht="14.25" customHeight="1" x14ac:dyDescent="0.25">
      <c r="A594" s="25" t="s">
        <v>113</v>
      </c>
      <c r="B594" s="25" t="s">
        <v>113</v>
      </c>
      <c r="C594" s="25" t="s">
        <v>113</v>
      </c>
      <c r="D594" s="25" t="s">
        <v>574</v>
      </c>
      <c r="E594" s="25" t="s">
        <v>303</v>
      </c>
      <c r="F594" s="25" t="s">
        <v>575</v>
      </c>
      <c r="G594" s="27">
        <v>34000</v>
      </c>
      <c r="H594" s="27">
        <v>32559.59</v>
      </c>
      <c r="I594" s="10">
        <f t="shared" si="9"/>
        <v>0.95763500000000001</v>
      </c>
    </row>
    <row r="595" spans="1:9" ht="27" customHeight="1" x14ac:dyDescent="0.25">
      <c r="A595" s="7"/>
      <c r="B595" s="7" t="s">
        <v>545</v>
      </c>
      <c r="C595" s="7"/>
      <c r="D595" s="7"/>
      <c r="E595" s="7"/>
      <c r="F595" s="7" t="s">
        <v>546</v>
      </c>
      <c r="G595" s="29">
        <v>26500</v>
      </c>
      <c r="H595" s="29">
        <v>11609.13</v>
      </c>
      <c r="I595" s="10">
        <f t="shared" si="9"/>
        <v>0.43808037735849054</v>
      </c>
    </row>
    <row r="596" spans="1:9" ht="27" customHeight="1" x14ac:dyDescent="0.25">
      <c r="A596" s="25"/>
      <c r="B596" s="25"/>
      <c r="C596" s="25" t="s">
        <v>570</v>
      </c>
      <c r="D596" s="25"/>
      <c r="E596" s="25"/>
      <c r="F596" s="25" t="s">
        <v>571</v>
      </c>
      <c r="G596" s="27">
        <v>26500</v>
      </c>
      <c r="H596" s="27">
        <v>11609.13</v>
      </c>
      <c r="I596" s="10">
        <f t="shared" si="9"/>
        <v>0.43808037735849054</v>
      </c>
    </row>
    <row r="597" spans="1:9" ht="14.25" customHeight="1" x14ac:dyDescent="0.25">
      <c r="A597" s="25" t="s">
        <v>113</v>
      </c>
      <c r="B597" s="25" t="s">
        <v>113</v>
      </c>
      <c r="C597" s="25" t="s">
        <v>113</v>
      </c>
      <c r="D597" s="25" t="s">
        <v>586</v>
      </c>
      <c r="E597" s="25" t="s">
        <v>303</v>
      </c>
      <c r="F597" s="25" t="s">
        <v>587</v>
      </c>
      <c r="G597" s="27">
        <v>10000</v>
      </c>
      <c r="H597" s="27">
        <v>1769.49</v>
      </c>
      <c r="I597" s="10">
        <f t="shared" si="9"/>
        <v>0.176949</v>
      </c>
    </row>
    <row r="598" spans="1:9" ht="14.25" customHeight="1" x14ac:dyDescent="0.25">
      <c r="A598" s="25" t="s">
        <v>113</v>
      </c>
      <c r="B598" s="25" t="s">
        <v>113</v>
      </c>
      <c r="C598" s="25" t="s">
        <v>113</v>
      </c>
      <c r="D598" s="25" t="s">
        <v>600</v>
      </c>
      <c r="E598" s="25" t="s">
        <v>303</v>
      </c>
      <c r="F598" s="25" t="s">
        <v>601</v>
      </c>
      <c r="G598" s="27">
        <v>15000</v>
      </c>
      <c r="H598" s="27">
        <v>9839.64</v>
      </c>
      <c r="I598" s="10">
        <f t="shared" si="9"/>
        <v>0.655976</v>
      </c>
    </row>
    <row r="599" spans="1:9" ht="14.25" customHeight="1" x14ac:dyDescent="0.25">
      <c r="A599" s="25" t="s">
        <v>113</v>
      </c>
      <c r="B599" s="25" t="s">
        <v>113</v>
      </c>
      <c r="C599" s="25" t="s">
        <v>113</v>
      </c>
      <c r="D599" s="25" t="s">
        <v>574</v>
      </c>
      <c r="E599" s="25" t="s">
        <v>303</v>
      </c>
      <c r="F599" s="25" t="s">
        <v>575</v>
      </c>
      <c r="G599" s="27">
        <v>1500</v>
      </c>
      <c r="H599" s="27">
        <v>0</v>
      </c>
      <c r="I599" s="10">
        <f t="shared" si="9"/>
        <v>0</v>
      </c>
    </row>
    <row r="600" spans="1:9" ht="27" customHeight="1" x14ac:dyDescent="0.25">
      <c r="A600" s="7"/>
      <c r="B600" s="7" t="s">
        <v>547</v>
      </c>
      <c r="C600" s="7"/>
      <c r="D600" s="7"/>
      <c r="E600" s="7"/>
      <c r="F600" s="7" t="s">
        <v>548</v>
      </c>
      <c r="G600" s="29">
        <v>89463.95</v>
      </c>
      <c r="H600" s="29">
        <v>34343.550000000003</v>
      </c>
      <c r="I600" s="10">
        <f t="shared" si="9"/>
        <v>0.38388144051319001</v>
      </c>
    </row>
    <row r="601" spans="1:9" ht="27" customHeight="1" x14ac:dyDescent="0.25">
      <c r="A601" s="25"/>
      <c r="B601" s="25"/>
      <c r="C601" s="25" t="s">
        <v>570</v>
      </c>
      <c r="D601" s="25"/>
      <c r="E601" s="25"/>
      <c r="F601" s="25" t="s">
        <v>571</v>
      </c>
      <c r="G601" s="27">
        <v>76501.440000000002</v>
      </c>
      <c r="H601" s="27">
        <v>21381.040000000001</v>
      </c>
      <c r="I601" s="10">
        <f t="shared" si="9"/>
        <v>0.2794854580515086</v>
      </c>
    </row>
    <row r="602" spans="1:9" ht="27" customHeight="1" x14ac:dyDescent="0.25">
      <c r="A602" s="25" t="s">
        <v>113</v>
      </c>
      <c r="B602" s="25" t="s">
        <v>113</v>
      </c>
      <c r="C602" s="25" t="s">
        <v>113</v>
      </c>
      <c r="D602" s="25" t="s">
        <v>586</v>
      </c>
      <c r="E602" s="25" t="s">
        <v>303</v>
      </c>
      <c r="F602" s="25" t="s">
        <v>587</v>
      </c>
      <c r="G602" s="27">
        <v>25246.04</v>
      </c>
      <c r="H602" s="27">
        <v>15246.04</v>
      </c>
      <c r="I602" s="10">
        <f t="shared" si="9"/>
        <v>0.60389827473932545</v>
      </c>
    </row>
    <row r="603" spans="1:9" ht="27" customHeight="1" x14ac:dyDescent="0.25">
      <c r="A603" s="25" t="s">
        <v>113</v>
      </c>
      <c r="B603" s="25" t="s">
        <v>113</v>
      </c>
      <c r="C603" s="25" t="s">
        <v>113</v>
      </c>
      <c r="D603" s="25" t="s">
        <v>574</v>
      </c>
      <c r="E603" s="25" t="s">
        <v>303</v>
      </c>
      <c r="F603" s="25" t="s">
        <v>575</v>
      </c>
      <c r="G603" s="27">
        <v>51200.2</v>
      </c>
      <c r="H603" s="27">
        <v>6079.8</v>
      </c>
      <c r="I603" s="10">
        <f t="shared" si="9"/>
        <v>0.11874562989988321</v>
      </c>
    </row>
    <row r="604" spans="1:9" ht="14.25" customHeight="1" x14ac:dyDescent="0.25">
      <c r="A604" s="25" t="s">
        <v>113</v>
      </c>
      <c r="B604" s="25" t="s">
        <v>113</v>
      </c>
      <c r="C604" s="25" t="s">
        <v>113</v>
      </c>
      <c r="D604" s="25" t="s">
        <v>608</v>
      </c>
      <c r="E604" s="25" t="s">
        <v>303</v>
      </c>
      <c r="F604" s="25" t="s">
        <v>609</v>
      </c>
      <c r="G604" s="27">
        <v>55.2</v>
      </c>
      <c r="H604" s="27">
        <v>55.2</v>
      </c>
      <c r="I604" s="10">
        <f t="shared" si="9"/>
        <v>1</v>
      </c>
    </row>
    <row r="605" spans="1:9" ht="14.25" customHeight="1" x14ac:dyDescent="0.25">
      <c r="A605" s="25"/>
      <c r="B605" s="25"/>
      <c r="C605" s="25" t="s">
        <v>592</v>
      </c>
      <c r="D605" s="25"/>
      <c r="E605" s="25"/>
      <c r="F605" s="25" t="s">
        <v>593</v>
      </c>
      <c r="G605" s="27">
        <v>12962.51</v>
      </c>
      <c r="H605" s="27">
        <v>12962.51</v>
      </c>
      <c r="I605" s="10">
        <f t="shared" si="9"/>
        <v>1</v>
      </c>
    </row>
    <row r="606" spans="1:9" ht="14.25" customHeight="1" x14ac:dyDescent="0.25">
      <c r="A606" s="25" t="s">
        <v>113</v>
      </c>
      <c r="B606" s="25" t="s">
        <v>113</v>
      </c>
      <c r="C606" s="25" t="s">
        <v>113</v>
      </c>
      <c r="D606" s="25" t="s">
        <v>594</v>
      </c>
      <c r="E606" s="25" t="s">
        <v>303</v>
      </c>
      <c r="F606" s="25" t="s">
        <v>595</v>
      </c>
      <c r="G606" s="27">
        <v>10854.01</v>
      </c>
      <c r="H606" s="27">
        <v>10854.01</v>
      </c>
      <c r="I606" s="10">
        <f t="shared" si="9"/>
        <v>1</v>
      </c>
    </row>
    <row r="607" spans="1:9" ht="14.25" customHeight="1" x14ac:dyDescent="0.25">
      <c r="A607" s="25" t="s">
        <v>113</v>
      </c>
      <c r="B607" s="25" t="s">
        <v>113</v>
      </c>
      <c r="C607" s="25" t="s">
        <v>113</v>
      </c>
      <c r="D607" s="25" t="s">
        <v>596</v>
      </c>
      <c r="E607" s="25" t="s">
        <v>303</v>
      </c>
      <c r="F607" s="25" t="s">
        <v>597</v>
      </c>
      <c r="G607" s="27">
        <v>1842.57</v>
      </c>
      <c r="H607" s="27">
        <v>1842.57</v>
      </c>
      <c r="I607" s="10">
        <f t="shared" si="9"/>
        <v>1</v>
      </c>
    </row>
    <row r="608" spans="1:9" ht="14.25" customHeight="1" x14ac:dyDescent="0.25">
      <c r="A608" s="25" t="s">
        <v>113</v>
      </c>
      <c r="B608" s="25" t="s">
        <v>113</v>
      </c>
      <c r="C608" s="25" t="s">
        <v>113</v>
      </c>
      <c r="D608" s="25" t="s">
        <v>598</v>
      </c>
      <c r="E608" s="25" t="s">
        <v>303</v>
      </c>
      <c r="F608" s="25" t="s">
        <v>599</v>
      </c>
      <c r="G608" s="27">
        <v>265.93</v>
      </c>
      <c r="H608" s="27">
        <v>265.93</v>
      </c>
      <c r="I608" s="10">
        <f t="shared" si="9"/>
        <v>1</v>
      </c>
    </row>
    <row r="609" spans="1:9" ht="27" customHeight="1" x14ac:dyDescent="0.25">
      <c r="A609" s="7"/>
      <c r="B609" s="7" t="s">
        <v>549</v>
      </c>
      <c r="C609" s="7"/>
      <c r="D609" s="7"/>
      <c r="E609" s="7"/>
      <c r="F609" s="7" t="s">
        <v>550</v>
      </c>
      <c r="G609" s="29">
        <v>509000</v>
      </c>
      <c r="H609" s="29">
        <v>380578.17</v>
      </c>
      <c r="I609" s="10">
        <f t="shared" si="9"/>
        <v>0.74769777996070719</v>
      </c>
    </row>
    <row r="610" spans="1:9" ht="27" customHeight="1" x14ac:dyDescent="0.25">
      <c r="A610" s="25"/>
      <c r="B610" s="25"/>
      <c r="C610" s="25" t="s">
        <v>570</v>
      </c>
      <c r="D610" s="25"/>
      <c r="E610" s="25"/>
      <c r="F610" s="25" t="s">
        <v>571</v>
      </c>
      <c r="G610" s="27">
        <v>509000</v>
      </c>
      <c r="H610" s="27">
        <v>380578.17</v>
      </c>
      <c r="I610" s="10">
        <f t="shared" si="9"/>
        <v>0.74769777996070719</v>
      </c>
    </row>
    <row r="611" spans="1:9" ht="27" customHeight="1" x14ac:dyDescent="0.25">
      <c r="A611" s="25" t="s">
        <v>113</v>
      </c>
      <c r="B611" s="25" t="s">
        <v>113</v>
      </c>
      <c r="C611" s="25" t="s">
        <v>113</v>
      </c>
      <c r="D611" s="25" t="s">
        <v>586</v>
      </c>
      <c r="E611" s="25" t="s">
        <v>303</v>
      </c>
      <c r="F611" s="25" t="s">
        <v>587</v>
      </c>
      <c r="G611" s="27">
        <v>13307</v>
      </c>
      <c r="H611" s="27">
        <v>13006.02</v>
      </c>
      <c r="I611" s="10">
        <f t="shared" si="9"/>
        <v>0.97738182911249727</v>
      </c>
    </row>
    <row r="612" spans="1:9" ht="27" customHeight="1" x14ac:dyDescent="0.25">
      <c r="A612" s="25" t="s">
        <v>113</v>
      </c>
      <c r="B612" s="25" t="s">
        <v>113</v>
      </c>
      <c r="C612" s="25" t="s">
        <v>113</v>
      </c>
      <c r="D612" s="25" t="s">
        <v>600</v>
      </c>
      <c r="E612" s="25" t="s">
        <v>303</v>
      </c>
      <c r="F612" s="25" t="s">
        <v>601</v>
      </c>
      <c r="G612" s="27">
        <v>388000</v>
      </c>
      <c r="H612" s="27">
        <v>274219.38</v>
      </c>
      <c r="I612" s="10">
        <f t="shared" si="9"/>
        <v>0.70675097938144327</v>
      </c>
    </row>
    <row r="613" spans="1:9" ht="27" customHeight="1" x14ac:dyDescent="0.25">
      <c r="A613" s="25" t="s">
        <v>113</v>
      </c>
      <c r="B613" s="25" t="s">
        <v>113</v>
      </c>
      <c r="C613" s="25" t="s">
        <v>113</v>
      </c>
      <c r="D613" s="25" t="s">
        <v>574</v>
      </c>
      <c r="E613" s="25" t="s">
        <v>303</v>
      </c>
      <c r="F613" s="25" t="s">
        <v>575</v>
      </c>
      <c r="G613" s="27">
        <v>107693</v>
      </c>
      <c r="H613" s="27">
        <v>93352.77</v>
      </c>
      <c r="I613" s="10">
        <f t="shared" si="9"/>
        <v>0.86684157744700219</v>
      </c>
    </row>
    <row r="614" spans="1:9" ht="14.25" customHeight="1" x14ac:dyDescent="0.25">
      <c r="A614" s="7"/>
      <c r="B614" s="7" t="s">
        <v>557</v>
      </c>
      <c r="C614" s="7"/>
      <c r="D614" s="7"/>
      <c r="E614" s="7"/>
      <c r="F614" s="7" t="s">
        <v>301</v>
      </c>
      <c r="G614" s="29">
        <v>180000</v>
      </c>
      <c r="H614" s="29">
        <v>139239</v>
      </c>
      <c r="I614" s="10">
        <f t="shared" si="9"/>
        <v>0.77354999999999996</v>
      </c>
    </row>
    <row r="615" spans="1:9" ht="27" customHeight="1" x14ac:dyDescent="0.25">
      <c r="A615" s="25"/>
      <c r="B615" s="25"/>
      <c r="C615" s="25" t="s">
        <v>570</v>
      </c>
      <c r="D615" s="25"/>
      <c r="E615" s="25"/>
      <c r="F615" s="25" t="s">
        <v>571</v>
      </c>
      <c r="G615" s="27">
        <v>180000</v>
      </c>
      <c r="H615" s="27">
        <v>139239</v>
      </c>
      <c r="I615" s="10">
        <f t="shared" si="9"/>
        <v>0.77354999999999996</v>
      </c>
    </row>
    <row r="616" spans="1:9" ht="14.25" customHeight="1" x14ac:dyDescent="0.25">
      <c r="A616" s="25" t="s">
        <v>113</v>
      </c>
      <c r="B616" s="25" t="s">
        <v>113</v>
      </c>
      <c r="C616" s="25" t="s">
        <v>113</v>
      </c>
      <c r="D616" s="25" t="s">
        <v>574</v>
      </c>
      <c r="E616" s="25" t="s">
        <v>303</v>
      </c>
      <c r="F616" s="25" t="s">
        <v>575</v>
      </c>
      <c r="G616" s="27">
        <v>180000</v>
      </c>
      <c r="H616" s="27">
        <v>139239</v>
      </c>
      <c r="I616" s="10">
        <f t="shared" si="9"/>
        <v>0.77354999999999996</v>
      </c>
    </row>
    <row r="617" spans="1:9" ht="27" customHeight="1" x14ac:dyDescent="0.25">
      <c r="A617" s="3" t="s">
        <v>558</v>
      </c>
      <c r="B617" s="3"/>
      <c r="C617" s="3"/>
      <c r="D617" s="3"/>
      <c r="E617" s="3"/>
      <c r="F617" s="3" t="s">
        <v>559</v>
      </c>
      <c r="G617" s="23">
        <v>1499059</v>
      </c>
      <c r="H617" s="23">
        <v>1450131.63</v>
      </c>
      <c r="I617" s="5">
        <f t="shared" si="9"/>
        <v>0.96736127797504956</v>
      </c>
    </row>
    <row r="618" spans="1:9" ht="14.25" customHeight="1" x14ac:dyDescent="0.25">
      <c r="A618" s="7"/>
      <c r="B618" s="7" t="s">
        <v>734</v>
      </c>
      <c r="C618" s="7"/>
      <c r="D618" s="7"/>
      <c r="E618" s="7"/>
      <c r="F618" s="7" t="s">
        <v>735</v>
      </c>
      <c r="G618" s="29">
        <v>1047000</v>
      </c>
      <c r="H618" s="29">
        <v>1047000</v>
      </c>
      <c r="I618" s="10">
        <f t="shared" si="9"/>
        <v>1</v>
      </c>
    </row>
    <row r="619" spans="1:9" ht="14.25" customHeight="1" x14ac:dyDescent="0.25">
      <c r="A619" s="25"/>
      <c r="B619" s="25"/>
      <c r="C619" s="25" t="s">
        <v>677</v>
      </c>
      <c r="D619" s="25"/>
      <c r="E619" s="25"/>
      <c r="F619" s="25" t="s">
        <v>678</v>
      </c>
      <c r="G619" s="27">
        <v>1047000</v>
      </c>
      <c r="H619" s="27">
        <v>1047000</v>
      </c>
      <c r="I619" s="10">
        <f t="shared" si="9"/>
        <v>1</v>
      </c>
    </row>
    <row r="620" spans="1:9" ht="14.25" customHeight="1" x14ac:dyDescent="0.25">
      <c r="A620" s="25" t="s">
        <v>113</v>
      </c>
      <c r="B620" s="25" t="s">
        <v>113</v>
      </c>
      <c r="C620" s="25" t="s">
        <v>113</v>
      </c>
      <c r="D620" s="25" t="s">
        <v>736</v>
      </c>
      <c r="E620" s="25" t="s">
        <v>303</v>
      </c>
      <c r="F620" s="25" t="s">
        <v>737</v>
      </c>
      <c r="G620" s="27">
        <v>1047000</v>
      </c>
      <c r="H620" s="27">
        <v>1047000</v>
      </c>
      <c r="I620" s="10">
        <f t="shared" si="9"/>
        <v>1</v>
      </c>
    </row>
    <row r="621" spans="1:9" ht="14.25" customHeight="1" x14ac:dyDescent="0.25">
      <c r="A621" s="7"/>
      <c r="B621" s="7" t="s">
        <v>738</v>
      </c>
      <c r="C621" s="7"/>
      <c r="D621" s="7"/>
      <c r="E621" s="7"/>
      <c r="F621" s="7" t="s">
        <v>739</v>
      </c>
      <c r="G621" s="29">
        <v>313100</v>
      </c>
      <c r="H621" s="29">
        <v>313100</v>
      </c>
      <c r="I621" s="10">
        <f t="shared" si="9"/>
        <v>1</v>
      </c>
    </row>
    <row r="622" spans="1:9" ht="14.25" customHeight="1" x14ac:dyDescent="0.25">
      <c r="A622" s="25"/>
      <c r="B622" s="25"/>
      <c r="C622" s="25" t="s">
        <v>677</v>
      </c>
      <c r="D622" s="25"/>
      <c r="E622" s="25"/>
      <c r="F622" s="25" t="s">
        <v>678</v>
      </c>
      <c r="G622" s="27">
        <v>313100</v>
      </c>
      <c r="H622" s="27">
        <v>313100</v>
      </c>
      <c r="I622" s="10">
        <f t="shared" si="9"/>
        <v>1</v>
      </c>
    </row>
    <row r="623" spans="1:9" ht="14.25" customHeight="1" x14ac:dyDescent="0.25">
      <c r="A623" s="25" t="s">
        <v>113</v>
      </c>
      <c r="B623" s="25" t="s">
        <v>113</v>
      </c>
      <c r="C623" s="25" t="s">
        <v>113</v>
      </c>
      <c r="D623" s="25" t="s">
        <v>736</v>
      </c>
      <c r="E623" s="25" t="s">
        <v>303</v>
      </c>
      <c r="F623" s="25" t="s">
        <v>737</v>
      </c>
      <c r="G623" s="27">
        <v>313100</v>
      </c>
      <c r="H623" s="27">
        <v>313100</v>
      </c>
      <c r="I623" s="10">
        <f t="shared" si="9"/>
        <v>1</v>
      </c>
    </row>
    <row r="624" spans="1:9" ht="14.25" customHeight="1" x14ac:dyDescent="0.25">
      <c r="A624" s="7"/>
      <c r="B624" s="7" t="s">
        <v>560</v>
      </c>
      <c r="C624" s="7"/>
      <c r="D624" s="7"/>
      <c r="E624" s="7"/>
      <c r="F624" s="7" t="s">
        <v>561</v>
      </c>
      <c r="G624" s="29">
        <v>10000</v>
      </c>
      <c r="H624" s="29">
        <v>0</v>
      </c>
      <c r="I624" s="10">
        <f t="shared" si="9"/>
        <v>0</v>
      </c>
    </row>
    <row r="625" spans="1:9" ht="27" customHeight="1" x14ac:dyDescent="0.25">
      <c r="A625" s="25"/>
      <c r="B625" s="25"/>
      <c r="C625" s="25" t="s">
        <v>570</v>
      </c>
      <c r="D625" s="25"/>
      <c r="E625" s="25"/>
      <c r="F625" s="25" t="s">
        <v>571</v>
      </c>
      <c r="G625" s="27">
        <v>10000</v>
      </c>
      <c r="H625" s="27">
        <v>0</v>
      </c>
      <c r="I625" s="10">
        <f t="shared" si="9"/>
        <v>0</v>
      </c>
    </row>
    <row r="626" spans="1:9" ht="14.25" customHeight="1" x14ac:dyDescent="0.25">
      <c r="A626" s="25" t="s">
        <v>113</v>
      </c>
      <c r="B626" s="25" t="s">
        <v>113</v>
      </c>
      <c r="C626" s="25" t="s">
        <v>113</v>
      </c>
      <c r="D626" s="25" t="s">
        <v>574</v>
      </c>
      <c r="E626" s="25" t="s">
        <v>303</v>
      </c>
      <c r="F626" s="25" t="s">
        <v>575</v>
      </c>
      <c r="G626" s="27">
        <v>10000</v>
      </c>
      <c r="H626" s="27">
        <v>0</v>
      </c>
      <c r="I626" s="10">
        <f t="shared" si="9"/>
        <v>0</v>
      </c>
    </row>
    <row r="627" spans="1:9" ht="27" customHeight="1" x14ac:dyDescent="0.25">
      <c r="A627" s="7"/>
      <c r="B627" s="7" t="s">
        <v>562</v>
      </c>
      <c r="C627" s="7"/>
      <c r="D627" s="7"/>
      <c r="E627" s="7"/>
      <c r="F627" s="7" t="s">
        <v>301</v>
      </c>
      <c r="G627" s="29">
        <v>128959</v>
      </c>
      <c r="H627" s="29">
        <v>90031.63</v>
      </c>
      <c r="I627" s="10">
        <f t="shared" si="9"/>
        <v>0.69814150233795236</v>
      </c>
    </row>
    <row r="628" spans="1:9" ht="27" customHeight="1" x14ac:dyDescent="0.25">
      <c r="A628" s="25"/>
      <c r="B628" s="25"/>
      <c r="C628" s="25" t="s">
        <v>570</v>
      </c>
      <c r="D628" s="25"/>
      <c r="E628" s="25"/>
      <c r="F628" s="25" t="s">
        <v>571</v>
      </c>
      <c r="G628" s="27">
        <v>103344</v>
      </c>
      <c r="H628" s="27">
        <v>74416.63</v>
      </c>
      <c r="I628" s="10">
        <f t="shared" si="9"/>
        <v>0.72008660396346191</v>
      </c>
    </row>
    <row r="629" spans="1:9" ht="27" customHeight="1" x14ac:dyDescent="0.25">
      <c r="A629" s="25" t="s">
        <v>113</v>
      </c>
      <c r="B629" s="25" t="s">
        <v>113</v>
      </c>
      <c r="C629" s="25" t="s">
        <v>113</v>
      </c>
      <c r="D629" s="25" t="s">
        <v>586</v>
      </c>
      <c r="E629" s="25" t="s">
        <v>303</v>
      </c>
      <c r="F629" s="25" t="s">
        <v>587</v>
      </c>
      <c r="G629" s="27">
        <v>55750</v>
      </c>
      <c r="H629" s="27">
        <v>53450.91</v>
      </c>
      <c r="I629" s="10">
        <f t="shared" si="9"/>
        <v>0.95876071748878933</v>
      </c>
    </row>
    <row r="630" spans="1:9" ht="27" customHeight="1" x14ac:dyDescent="0.25">
      <c r="A630" s="25" t="s">
        <v>113</v>
      </c>
      <c r="B630" s="25" t="s">
        <v>113</v>
      </c>
      <c r="C630" s="25" t="s">
        <v>113</v>
      </c>
      <c r="D630" s="25" t="s">
        <v>588</v>
      </c>
      <c r="E630" s="25" t="s">
        <v>303</v>
      </c>
      <c r="F630" s="25" t="s">
        <v>589</v>
      </c>
      <c r="G630" s="27">
        <v>6000</v>
      </c>
      <c r="H630" s="27">
        <v>529.52</v>
      </c>
      <c r="I630" s="10">
        <f t="shared" si="9"/>
        <v>8.8253333333333336E-2</v>
      </c>
    </row>
    <row r="631" spans="1:9" ht="27" customHeight="1" x14ac:dyDescent="0.25">
      <c r="A631" s="25" t="s">
        <v>113</v>
      </c>
      <c r="B631" s="25" t="s">
        <v>113</v>
      </c>
      <c r="C631" s="25" t="s">
        <v>113</v>
      </c>
      <c r="D631" s="25" t="s">
        <v>574</v>
      </c>
      <c r="E631" s="25" t="s">
        <v>303</v>
      </c>
      <c r="F631" s="25" t="s">
        <v>575</v>
      </c>
      <c r="G631" s="27">
        <v>41594</v>
      </c>
      <c r="H631" s="27">
        <v>20436.2</v>
      </c>
      <c r="I631" s="10">
        <f t="shared" si="9"/>
        <v>0.49132567197191906</v>
      </c>
    </row>
    <row r="632" spans="1:9" ht="14.25" customHeight="1" x14ac:dyDescent="0.25">
      <c r="A632" s="25"/>
      <c r="B632" s="25"/>
      <c r="C632" s="25" t="s">
        <v>677</v>
      </c>
      <c r="D632" s="25"/>
      <c r="E632" s="25"/>
      <c r="F632" s="25" t="s">
        <v>678</v>
      </c>
      <c r="G632" s="27">
        <v>25000</v>
      </c>
      <c r="H632" s="27">
        <v>15000</v>
      </c>
      <c r="I632" s="10">
        <f t="shared" si="9"/>
        <v>0.6</v>
      </c>
    </row>
    <row r="633" spans="1:9" ht="27" customHeight="1" x14ac:dyDescent="0.25">
      <c r="A633" s="25" t="s">
        <v>113</v>
      </c>
      <c r="B633" s="25" t="s">
        <v>113</v>
      </c>
      <c r="C633" s="25" t="s">
        <v>113</v>
      </c>
      <c r="D633" s="25" t="s">
        <v>744</v>
      </c>
      <c r="E633" s="25" t="s">
        <v>303</v>
      </c>
      <c r="F633" s="25" t="s">
        <v>745</v>
      </c>
      <c r="G633" s="27">
        <v>25000</v>
      </c>
      <c r="H633" s="27">
        <v>15000</v>
      </c>
      <c r="I633" s="10">
        <f t="shared" si="9"/>
        <v>0.6</v>
      </c>
    </row>
    <row r="634" spans="1:9" ht="14.25" customHeight="1" x14ac:dyDescent="0.25">
      <c r="A634" s="25"/>
      <c r="B634" s="25"/>
      <c r="C634" s="25" t="s">
        <v>592</v>
      </c>
      <c r="D634" s="25"/>
      <c r="E634" s="25"/>
      <c r="F634" s="25" t="s">
        <v>593</v>
      </c>
      <c r="G634" s="27">
        <v>615</v>
      </c>
      <c r="H634" s="27">
        <v>615</v>
      </c>
      <c r="I634" s="10">
        <f t="shared" si="9"/>
        <v>1</v>
      </c>
    </row>
    <row r="635" spans="1:9" ht="14.25" customHeight="1" x14ac:dyDescent="0.25">
      <c r="A635" s="25" t="s">
        <v>113</v>
      </c>
      <c r="B635" s="25" t="s">
        <v>113</v>
      </c>
      <c r="C635" s="25" t="s">
        <v>113</v>
      </c>
      <c r="D635" s="25" t="s">
        <v>629</v>
      </c>
      <c r="E635" s="25" t="s">
        <v>303</v>
      </c>
      <c r="F635" s="25" t="s">
        <v>630</v>
      </c>
      <c r="G635" s="27">
        <v>615</v>
      </c>
      <c r="H635" s="27">
        <v>615</v>
      </c>
      <c r="I635" s="10">
        <f t="shared" si="9"/>
        <v>1</v>
      </c>
    </row>
    <row r="636" spans="1:9" ht="27" customHeight="1" x14ac:dyDescent="0.25">
      <c r="A636" s="3" t="s">
        <v>563</v>
      </c>
      <c r="B636" s="3"/>
      <c r="C636" s="3"/>
      <c r="D636" s="3"/>
      <c r="E636" s="3"/>
      <c r="F636" s="3" t="s">
        <v>564</v>
      </c>
      <c r="G636" s="23">
        <v>109000</v>
      </c>
      <c r="H636" s="23">
        <v>81219.72</v>
      </c>
      <c r="I636" s="5">
        <f t="shared" si="9"/>
        <v>0.74513504587155965</v>
      </c>
    </row>
    <row r="637" spans="1:9" ht="27" customHeight="1" x14ac:dyDescent="0.25">
      <c r="A637" s="7"/>
      <c r="B637" s="7" t="s">
        <v>565</v>
      </c>
      <c r="C637" s="7"/>
      <c r="D637" s="7"/>
      <c r="E637" s="7"/>
      <c r="F637" s="7" t="s">
        <v>566</v>
      </c>
      <c r="G637" s="29">
        <v>109000</v>
      </c>
      <c r="H637" s="29">
        <v>81219.72</v>
      </c>
      <c r="I637" s="10">
        <f t="shared" si="9"/>
        <v>0.74513504587155965</v>
      </c>
    </row>
    <row r="638" spans="1:9" ht="27" customHeight="1" x14ac:dyDescent="0.25">
      <c r="A638" s="25"/>
      <c r="B638" s="25"/>
      <c r="C638" s="25" t="s">
        <v>570</v>
      </c>
      <c r="D638" s="25"/>
      <c r="E638" s="25"/>
      <c r="F638" s="25" t="s">
        <v>571</v>
      </c>
      <c r="G638" s="27">
        <v>49000</v>
      </c>
      <c r="H638" s="27">
        <v>21219.72</v>
      </c>
      <c r="I638" s="10">
        <f t="shared" si="9"/>
        <v>0.43305551020408167</v>
      </c>
    </row>
    <row r="639" spans="1:9" ht="27" customHeight="1" x14ac:dyDescent="0.25">
      <c r="A639" s="25" t="s">
        <v>113</v>
      </c>
      <c r="B639" s="25" t="s">
        <v>113</v>
      </c>
      <c r="C639" s="25" t="s">
        <v>113</v>
      </c>
      <c r="D639" s="25" t="s">
        <v>586</v>
      </c>
      <c r="E639" s="25" t="s">
        <v>303</v>
      </c>
      <c r="F639" s="25" t="s">
        <v>587</v>
      </c>
      <c r="G639" s="27">
        <v>33000</v>
      </c>
      <c r="H639" s="27">
        <v>5934.49</v>
      </c>
      <c r="I639" s="10">
        <f t="shared" si="9"/>
        <v>0.1798330303030303</v>
      </c>
    </row>
    <row r="640" spans="1:9" ht="14.25" customHeight="1" x14ac:dyDescent="0.25">
      <c r="A640" s="25" t="s">
        <v>113</v>
      </c>
      <c r="B640" s="25" t="s">
        <v>113</v>
      </c>
      <c r="C640" s="25" t="s">
        <v>113</v>
      </c>
      <c r="D640" s="25" t="s">
        <v>600</v>
      </c>
      <c r="E640" s="25" t="s">
        <v>303</v>
      </c>
      <c r="F640" s="25" t="s">
        <v>601</v>
      </c>
      <c r="G640" s="27">
        <v>10000</v>
      </c>
      <c r="H640" s="27">
        <v>9460.4699999999993</v>
      </c>
      <c r="I640" s="10">
        <f t="shared" si="9"/>
        <v>0.94604699999999997</v>
      </c>
    </row>
    <row r="641" spans="1:9" ht="27" customHeight="1" x14ac:dyDescent="0.25">
      <c r="A641" s="25" t="s">
        <v>113</v>
      </c>
      <c r="B641" s="25" t="s">
        <v>113</v>
      </c>
      <c r="C641" s="25" t="s">
        <v>113</v>
      </c>
      <c r="D641" s="25" t="s">
        <v>574</v>
      </c>
      <c r="E641" s="25" t="s">
        <v>303</v>
      </c>
      <c r="F641" s="25" t="s">
        <v>575</v>
      </c>
      <c r="G641" s="27">
        <v>6000</v>
      </c>
      <c r="H641" s="27">
        <v>5824.76</v>
      </c>
      <c r="I641" s="10">
        <f t="shared" si="9"/>
        <v>0.9707933333333334</v>
      </c>
    </row>
    <row r="642" spans="1:9" ht="14.25" customHeight="1" x14ac:dyDescent="0.25">
      <c r="A642" s="25"/>
      <c r="B642" s="25"/>
      <c r="C642" s="25" t="s">
        <v>677</v>
      </c>
      <c r="D642" s="25"/>
      <c r="E642" s="25"/>
      <c r="F642" s="25" t="s">
        <v>678</v>
      </c>
      <c r="G642" s="27">
        <v>60000</v>
      </c>
      <c r="H642" s="27">
        <v>60000</v>
      </c>
      <c r="I642" s="10">
        <f t="shared" si="9"/>
        <v>1</v>
      </c>
    </row>
    <row r="643" spans="1:9" ht="27" customHeight="1" x14ac:dyDescent="0.25">
      <c r="A643" s="25" t="s">
        <v>113</v>
      </c>
      <c r="B643" s="25" t="s">
        <v>113</v>
      </c>
      <c r="C643" s="25" t="s">
        <v>113</v>
      </c>
      <c r="D643" s="25" t="s">
        <v>744</v>
      </c>
      <c r="E643" s="25" t="s">
        <v>303</v>
      </c>
      <c r="F643" s="25" t="s">
        <v>745</v>
      </c>
      <c r="G643" s="27">
        <v>60000</v>
      </c>
      <c r="H643" s="27">
        <v>60000</v>
      </c>
      <c r="I643" s="10">
        <f t="shared" si="9"/>
        <v>1</v>
      </c>
    </row>
    <row r="644" spans="1:9" ht="27" customHeight="1" x14ac:dyDescent="0.25">
      <c r="A644" s="3"/>
      <c r="B644" s="3"/>
      <c r="C644" s="3"/>
      <c r="D644" s="3"/>
      <c r="E644" s="3"/>
      <c r="F644" s="3" t="s">
        <v>567</v>
      </c>
      <c r="G644" s="23">
        <v>48846442.740000002</v>
      </c>
      <c r="H644" s="23">
        <v>44468767.600000001</v>
      </c>
      <c r="I644" s="5">
        <f t="shared" si="9"/>
        <v>0.91037883427250776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4.28515625" customWidth="1"/>
    <col min="6" max="6" width="57.140625" customWidth="1"/>
    <col min="7" max="9" width="14.28515625" customWidth="1"/>
  </cols>
  <sheetData>
    <row r="1" spans="1:9" ht="22.5" x14ac:dyDescent="0.25">
      <c r="A1" s="1" t="s">
        <v>285</v>
      </c>
      <c r="B1" s="1" t="s">
        <v>286</v>
      </c>
      <c r="C1" s="1" t="s">
        <v>287</v>
      </c>
      <c r="D1" s="1" t="s">
        <v>288</v>
      </c>
      <c r="E1" s="1" t="s">
        <v>289</v>
      </c>
      <c r="F1" s="1" t="s">
        <v>290</v>
      </c>
      <c r="G1" s="1" t="s">
        <v>291</v>
      </c>
      <c r="H1" s="1" t="s">
        <v>292</v>
      </c>
      <c r="I1" s="1" t="s">
        <v>293</v>
      </c>
    </row>
    <row r="2" spans="1:9" ht="27" customHeight="1" x14ac:dyDescent="0.25">
      <c r="A2" s="3" t="s">
        <v>294</v>
      </c>
      <c r="B2" s="3"/>
      <c r="C2" s="3"/>
      <c r="D2" s="3"/>
      <c r="E2" s="3"/>
      <c r="F2" s="3" t="s">
        <v>295</v>
      </c>
      <c r="G2" s="23">
        <v>3263297</v>
      </c>
      <c r="H2" s="23">
        <v>2937439.62</v>
      </c>
      <c r="I2" s="5">
        <f t="shared" ref="I2:I33" si="0">IF($G2=0,0,$H2/$G2)</f>
        <v>0.90014473705580589</v>
      </c>
    </row>
    <row r="3" spans="1:9" ht="27" customHeight="1" x14ac:dyDescent="0.25">
      <c r="A3" s="7"/>
      <c r="B3" s="7" t="s">
        <v>296</v>
      </c>
      <c r="C3" s="7"/>
      <c r="D3" s="7"/>
      <c r="E3" s="7"/>
      <c r="F3" s="7" t="s">
        <v>297</v>
      </c>
      <c r="G3" s="29">
        <v>76020</v>
      </c>
      <c r="H3" s="29">
        <v>61200</v>
      </c>
      <c r="I3" s="10">
        <f t="shared" si="0"/>
        <v>0.80505130228887134</v>
      </c>
    </row>
    <row r="4" spans="1:9" ht="27" customHeight="1" x14ac:dyDescent="0.25">
      <c r="A4" s="25"/>
      <c r="B4" s="25"/>
      <c r="C4" s="25" t="s">
        <v>576</v>
      </c>
      <c r="D4" s="25"/>
      <c r="E4" s="25"/>
      <c r="F4" s="25" t="s">
        <v>577</v>
      </c>
      <c r="G4" s="27">
        <v>26820</v>
      </c>
      <c r="H4" s="27">
        <v>12000</v>
      </c>
      <c r="I4" s="10">
        <f t="shared" si="0"/>
        <v>0.44742729306487694</v>
      </c>
    </row>
    <row r="5" spans="1:9" ht="27" customHeight="1" x14ac:dyDescent="0.25">
      <c r="A5" s="25" t="s">
        <v>113</v>
      </c>
      <c r="B5" s="25" t="s">
        <v>113</v>
      </c>
      <c r="C5" s="25" t="s">
        <v>113</v>
      </c>
      <c r="D5" s="25" t="s">
        <v>578</v>
      </c>
      <c r="E5" s="25" t="s">
        <v>303</v>
      </c>
      <c r="F5" s="25" t="s">
        <v>579</v>
      </c>
      <c r="G5" s="27">
        <v>26820</v>
      </c>
      <c r="H5" s="27">
        <v>12000</v>
      </c>
      <c r="I5" s="10">
        <f t="shared" si="0"/>
        <v>0.44742729306487694</v>
      </c>
    </row>
    <row r="6" spans="1:9" ht="27" customHeight="1" x14ac:dyDescent="0.25">
      <c r="A6" s="25"/>
      <c r="B6" s="25"/>
      <c r="C6" s="25" t="s">
        <v>580</v>
      </c>
      <c r="D6" s="25"/>
      <c r="E6" s="25"/>
      <c r="F6" s="25" t="s">
        <v>581</v>
      </c>
      <c r="G6" s="27">
        <v>37884.339999999997</v>
      </c>
      <c r="H6" s="27">
        <v>37884.339999999997</v>
      </c>
      <c r="I6" s="10">
        <f t="shared" si="0"/>
        <v>1</v>
      </c>
    </row>
    <row r="7" spans="1:9" ht="14.25" customHeight="1" x14ac:dyDescent="0.25">
      <c r="A7" s="25" t="s">
        <v>113</v>
      </c>
      <c r="B7" s="25" t="s">
        <v>113</v>
      </c>
      <c r="C7" s="25" t="s">
        <v>113</v>
      </c>
      <c r="D7" s="25" t="s">
        <v>578</v>
      </c>
      <c r="E7" s="25" t="s">
        <v>111</v>
      </c>
      <c r="F7" s="25" t="s">
        <v>579</v>
      </c>
      <c r="G7" s="27">
        <v>37884.339999999997</v>
      </c>
      <c r="H7" s="27">
        <v>37884.339999999997</v>
      </c>
      <c r="I7" s="10">
        <f t="shared" si="0"/>
        <v>1</v>
      </c>
    </row>
    <row r="8" spans="1:9" ht="39.950000000000003" customHeight="1" x14ac:dyDescent="0.25">
      <c r="A8" s="25"/>
      <c r="B8" s="25"/>
      <c r="C8" s="25" t="s">
        <v>582</v>
      </c>
      <c r="D8" s="25"/>
      <c r="E8" s="25"/>
      <c r="F8" s="25" t="s">
        <v>583</v>
      </c>
      <c r="G8" s="27">
        <v>11315.66</v>
      </c>
      <c r="H8" s="27">
        <v>11315.66</v>
      </c>
      <c r="I8" s="10">
        <f t="shared" si="0"/>
        <v>1</v>
      </c>
    </row>
    <row r="9" spans="1:9" ht="14.25" customHeight="1" x14ac:dyDescent="0.25">
      <c r="A9" s="25" t="s">
        <v>113</v>
      </c>
      <c r="B9" s="25" t="s">
        <v>113</v>
      </c>
      <c r="C9" s="25" t="s">
        <v>113</v>
      </c>
      <c r="D9" s="25" t="s">
        <v>578</v>
      </c>
      <c r="E9" s="25" t="s">
        <v>133</v>
      </c>
      <c r="F9" s="25" t="s">
        <v>579</v>
      </c>
      <c r="G9" s="27">
        <v>11315.66</v>
      </c>
      <c r="H9" s="27">
        <v>11315.66</v>
      </c>
      <c r="I9" s="10">
        <f t="shared" si="0"/>
        <v>1</v>
      </c>
    </row>
    <row r="10" spans="1:9" ht="27" customHeight="1" x14ac:dyDescent="0.25">
      <c r="A10" s="7"/>
      <c r="B10" s="7" t="s">
        <v>584</v>
      </c>
      <c r="C10" s="7"/>
      <c r="D10" s="7"/>
      <c r="E10" s="7"/>
      <c r="F10" s="7" t="s">
        <v>585</v>
      </c>
      <c r="G10" s="29">
        <v>2664732.75</v>
      </c>
      <c r="H10" s="29">
        <v>2624660</v>
      </c>
      <c r="I10" s="10">
        <f t="shared" si="0"/>
        <v>0.98496181277465822</v>
      </c>
    </row>
    <row r="11" spans="1:9" ht="27" customHeight="1" x14ac:dyDescent="0.25">
      <c r="A11" s="25"/>
      <c r="B11" s="25"/>
      <c r="C11" s="25" t="s">
        <v>576</v>
      </c>
      <c r="D11" s="25"/>
      <c r="E11" s="25"/>
      <c r="F11" s="25" t="s">
        <v>577</v>
      </c>
      <c r="G11" s="27">
        <v>2664732.75</v>
      </c>
      <c r="H11" s="27">
        <v>2624660</v>
      </c>
      <c r="I11" s="10">
        <f t="shared" si="0"/>
        <v>0.98496181277465822</v>
      </c>
    </row>
    <row r="12" spans="1:9" ht="27" customHeight="1" x14ac:dyDescent="0.25">
      <c r="A12" s="25" t="s">
        <v>113</v>
      </c>
      <c r="B12" s="25" t="s">
        <v>113</v>
      </c>
      <c r="C12" s="25" t="s">
        <v>113</v>
      </c>
      <c r="D12" s="25" t="s">
        <v>578</v>
      </c>
      <c r="E12" s="25" t="s">
        <v>303</v>
      </c>
      <c r="F12" s="25" t="s">
        <v>579</v>
      </c>
      <c r="G12" s="27">
        <v>2664732.75</v>
      </c>
      <c r="H12" s="27">
        <v>2624660</v>
      </c>
      <c r="I12" s="10">
        <f t="shared" si="0"/>
        <v>0.98496181277465822</v>
      </c>
    </row>
    <row r="13" spans="1:9" ht="27" customHeight="1" x14ac:dyDescent="0.25">
      <c r="A13" s="7"/>
      <c r="B13" s="7" t="s">
        <v>300</v>
      </c>
      <c r="C13" s="7"/>
      <c r="D13" s="7"/>
      <c r="E13" s="7"/>
      <c r="F13" s="7" t="s">
        <v>301</v>
      </c>
      <c r="G13" s="29">
        <v>522544.25</v>
      </c>
      <c r="H13" s="29">
        <v>251579.62</v>
      </c>
      <c r="I13" s="10">
        <f t="shared" si="0"/>
        <v>0.48145132206506913</v>
      </c>
    </row>
    <row r="14" spans="1:9" ht="27" customHeight="1" x14ac:dyDescent="0.25">
      <c r="A14" s="25"/>
      <c r="B14" s="25"/>
      <c r="C14" s="25" t="s">
        <v>576</v>
      </c>
      <c r="D14" s="25"/>
      <c r="E14" s="25"/>
      <c r="F14" s="25" t="s">
        <v>577</v>
      </c>
      <c r="G14" s="27">
        <v>522544.25</v>
      </c>
      <c r="H14" s="27">
        <v>251579.62</v>
      </c>
      <c r="I14" s="10">
        <f t="shared" si="0"/>
        <v>0.48145132206506913</v>
      </c>
    </row>
    <row r="15" spans="1:9" ht="27" customHeight="1" x14ac:dyDescent="0.25">
      <c r="A15" s="25" t="s">
        <v>113</v>
      </c>
      <c r="B15" s="25" t="s">
        <v>113</v>
      </c>
      <c r="C15" s="25" t="s">
        <v>113</v>
      </c>
      <c r="D15" s="25" t="s">
        <v>578</v>
      </c>
      <c r="E15" s="25" t="s">
        <v>303</v>
      </c>
      <c r="F15" s="25" t="s">
        <v>579</v>
      </c>
      <c r="G15" s="27">
        <v>522544.25</v>
      </c>
      <c r="H15" s="27">
        <v>251579.62</v>
      </c>
      <c r="I15" s="10">
        <f t="shared" si="0"/>
        <v>0.48145132206506913</v>
      </c>
    </row>
    <row r="16" spans="1:9" ht="27" customHeight="1" x14ac:dyDescent="0.25">
      <c r="A16" s="3" t="s">
        <v>325</v>
      </c>
      <c r="B16" s="3"/>
      <c r="C16" s="3"/>
      <c r="D16" s="3"/>
      <c r="E16" s="3"/>
      <c r="F16" s="3" t="s">
        <v>326</v>
      </c>
      <c r="G16" s="23">
        <v>10517354.539999999</v>
      </c>
      <c r="H16" s="23">
        <v>10490502.439999999</v>
      </c>
      <c r="I16" s="5">
        <f t="shared" si="0"/>
        <v>0.99744687697862855</v>
      </c>
    </row>
    <row r="17" spans="1:9" ht="27" customHeight="1" x14ac:dyDescent="0.25">
      <c r="A17" s="7"/>
      <c r="B17" s="7" t="s">
        <v>329</v>
      </c>
      <c r="C17" s="7"/>
      <c r="D17" s="7"/>
      <c r="E17" s="7"/>
      <c r="F17" s="7" t="s">
        <v>330</v>
      </c>
      <c r="G17" s="29">
        <v>9631467.5399999991</v>
      </c>
      <c r="H17" s="29">
        <v>9607362.4399999995</v>
      </c>
      <c r="I17" s="10">
        <f t="shared" si="0"/>
        <v>0.99749725575049808</v>
      </c>
    </row>
    <row r="18" spans="1:9" ht="27" customHeight="1" x14ac:dyDescent="0.25">
      <c r="A18" s="25"/>
      <c r="B18" s="25"/>
      <c r="C18" s="25" t="s">
        <v>576</v>
      </c>
      <c r="D18" s="25"/>
      <c r="E18" s="25"/>
      <c r="F18" s="25" t="s">
        <v>577</v>
      </c>
      <c r="G18" s="27">
        <v>9631467.5399999991</v>
      </c>
      <c r="H18" s="27">
        <v>9607362.4399999995</v>
      </c>
      <c r="I18" s="10">
        <f t="shared" si="0"/>
        <v>0.99749725575049808</v>
      </c>
    </row>
    <row r="19" spans="1:9" ht="27" customHeight="1" x14ac:dyDescent="0.25">
      <c r="A19" s="25" t="s">
        <v>113</v>
      </c>
      <c r="B19" s="25" t="s">
        <v>113</v>
      </c>
      <c r="C19" s="25" t="s">
        <v>113</v>
      </c>
      <c r="D19" s="25" t="s">
        <v>578</v>
      </c>
      <c r="E19" s="25" t="s">
        <v>303</v>
      </c>
      <c r="F19" s="25" t="s">
        <v>579</v>
      </c>
      <c r="G19" s="27">
        <v>1388219.14</v>
      </c>
      <c r="H19" s="27">
        <v>1369114.04</v>
      </c>
      <c r="I19" s="10">
        <f t="shared" si="0"/>
        <v>0.98623769155062946</v>
      </c>
    </row>
    <row r="20" spans="1:9" ht="14.25" customHeight="1" x14ac:dyDescent="0.25">
      <c r="A20" s="25" t="s">
        <v>113</v>
      </c>
      <c r="B20" s="25" t="s">
        <v>113</v>
      </c>
      <c r="C20" s="25" t="s">
        <v>113</v>
      </c>
      <c r="D20" s="25" t="s">
        <v>610</v>
      </c>
      <c r="E20" s="25" t="s">
        <v>303</v>
      </c>
      <c r="F20" s="25" t="s">
        <v>611</v>
      </c>
      <c r="G20" s="27">
        <v>5000</v>
      </c>
      <c r="H20" s="27">
        <v>0</v>
      </c>
      <c r="I20" s="10">
        <f t="shared" si="0"/>
        <v>0</v>
      </c>
    </row>
    <row r="21" spans="1:9" ht="27" customHeight="1" x14ac:dyDescent="0.25">
      <c r="A21" s="25" t="s">
        <v>113</v>
      </c>
      <c r="B21" s="25" t="s">
        <v>113</v>
      </c>
      <c r="C21" s="25" t="s">
        <v>113</v>
      </c>
      <c r="D21" s="25" t="s">
        <v>448</v>
      </c>
      <c r="E21" s="25" t="s">
        <v>303</v>
      </c>
      <c r="F21" s="25" t="s">
        <v>612</v>
      </c>
      <c r="G21" s="27">
        <v>8238248.4000000004</v>
      </c>
      <c r="H21" s="27">
        <v>8238248.4000000004</v>
      </c>
      <c r="I21" s="10">
        <f t="shared" si="0"/>
        <v>1</v>
      </c>
    </row>
    <row r="22" spans="1:9" ht="27" customHeight="1" x14ac:dyDescent="0.25">
      <c r="A22" s="7"/>
      <c r="B22" s="7" t="s">
        <v>337</v>
      </c>
      <c r="C22" s="7"/>
      <c r="D22" s="7"/>
      <c r="E22" s="7"/>
      <c r="F22" s="7" t="s">
        <v>301</v>
      </c>
      <c r="G22" s="29">
        <v>885887</v>
      </c>
      <c r="H22" s="29">
        <v>883140</v>
      </c>
      <c r="I22" s="10">
        <f t="shared" si="0"/>
        <v>0.99689915305225163</v>
      </c>
    </row>
    <row r="23" spans="1:9" ht="27" customHeight="1" x14ac:dyDescent="0.25">
      <c r="A23" s="25"/>
      <c r="B23" s="25"/>
      <c r="C23" s="25" t="s">
        <v>576</v>
      </c>
      <c r="D23" s="25"/>
      <c r="E23" s="25"/>
      <c r="F23" s="25" t="s">
        <v>577</v>
      </c>
      <c r="G23" s="27">
        <v>885887</v>
      </c>
      <c r="H23" s="27">
        <v>883140</v>
      </c>
      <c r="I23" s="10">
        <f t="shared" si="0"/>
        <v>0.99689915305225163</v>
      </c>
    </row>
    <row r="24" spans="1:9" ht="27" customHeight="1" x14ac:dyDescent="0.25">
      <c r="A24" s="25" t="s">
        <v>113</v>
      </c>
      <c r="B24" s="25" t="s">
        <v>113</v>
      </c>
      <c r="C24" s="25" t="s">
        <v>113</v>
      </c>
      <c r="D24" s="25" t="s">
        <v>610</v>
      </c>
      <c r="E24" s="25" t="s">
        <v>303</v>
      </c>
      <c r="F24" s="25" t="s">
        <v>611</v>
      </c>
      <c r="G24" s="27">
        <v>885887</v>
      </c>
      <c r="H24" s="27">
        <v>883140</v>
      </c>
      <c r="I24" s="10">
        <f t="shared" si="0"/>
        <v>0.99689915305225163</v>
      </c>
    </row>
    <row r="25" spans="1:9" ht="27" customHeight="1" x14ac:dyDescent="0.25">
      <c r="A25" s="3" t="s">
        <v>355</v>
      </c>
      <c r="B25" s="3"/>
      <c r="C25" s="3"/>
      <c r="D25" s="3"/>
      <c r="E25" s="3"/>
      <c r="F25" s="3" t="s">
        <v>356</v>
      </c>
      <c r="G25" s="23">
        <v>137438</v>
      </c>
      <c r="H25" s="23">
        <v>6360.97</v>
      </c>
      <c r="I25" s="5">
        <f t="shared" si="0"/>
        <v>4.6282469186105735E-2</v>
      </c>
    </row>
    <row r="26" spans="1:9" ht="27" customHeight="1" x14ac:dyDescent="0.25">
      <c r="A26" s="7"/>
      <c r="B26" s="7" t="s">
        <v>361</v>
      </c>
      <c r="C26" s="7"/>
      <c r="D26" s="7"/>
      <c r="E26" s="7"/>
      <c r="F26" s="7" t="s">
        <v>362</v>
      </c>
      <c r="G26" s="29">
        <v>137438</v>
      </c>
      <c r="H26" s="29">
        <v>6360.97</v>
      </c>
      <c r="I26" s="10">
        <f t="shared" si="0"/>
        <v>4.6282469186105735E-2</v>
      </c>
    </row>
    <row r="27" spans="1:9" ht="27" customHeight="1" x14ac:dyDescent="0.25">
      <c r="A27" s="25"/>
      <c r="B27" s="25"/>
      <c r="C27" s="25" t="s">
        <v>576</v>
      </c>
      <c r="D27" s="25"/>
      <c r="E27" s="25"/>
      <c r="F27" s="25" t="s">
        <v>577</v>
      </c>
      <c r="G27" s="27">
        <v>137438</v>
      </c>
      <c r="H27" s="27">
        <v>6360.97</v>
      </c>
      <c r="I27" s="10">
        <f t="shared" si="0"/>
        <v>4.6282469186105735E-2</v>
      </c>
    </row>
    <row r="28" spans="1:9" ht="27" customHeight="1" x14ac:dyDescent="0.25">
      <c r="A28" s="25" t="s">
        <v>113</v>
      </c>
      <c r="B28" s="25" t="s">
        <v>113</v>
      </c>
      <c r="C28" s="25" t="s">
        <v>113</v>
      </c>
      <c r="D28" s="25" t="s">
        <v>578</v>
      </c>
      <c r="E28" s="25" t="s">
        <v>303</v>
      </c>
      <c r="F28" s="25" t="s">
        <v>579</v>
      </c>
      <c r="G28" s="27">
        <v>137438</v>
      </c>
      <c r="H28" s="27">
        <v>6360.97</v>
      </c>
      <c r="I28" s="10">
        <f t="shared" si="0"/>
        <v>4.6282469186105735E-2</v>
      </c>
    </row>
    <row r="29" spans="1:9" ht="27" customHeight="1" x14ac:dyDescent="0.25">
      <c r="A29" s="3" t="s">
        <v>377</v>
      </c>
      <c r="B29" s="3"/>
      <c r="C29" s="3"/>
      <c r="D29" s="3"/>
      <c r="E29" s="3"/>
      <c r="F29" s="3" t="s">
        <v>378</v>
      </c>
      <c r="G29" s="23">
        <v>355638.5</v>
      </c>
      <c r="H29" s="23">
        <v>352581</v>
      </c>
      <c r="I29" s="5">
        <f t="shared" si="0"/>
        <v>0.99140278681863747</v>
      </c>
    </row>
    <row r="30" spans="1:9" ht="14.25" customHeight="1" x14ac:dyDescent="0.25">
      <c r="A30" s="7"/>
      <c r="B30" s="7" t="s">
        <v>648</v>
      </c>
      <c r="C30" s="7"/>
      <c r="D30" s="7"/>
      <c r="E30" s="7"/>
      <c r="F30" s="7" t="s">
        <v>649</v>
      </c>
      <c r="G30" s="29">
        <v>15000</v>
      </c>
      <c r="H30" s="29">
        <v>12486</v>
      </c>
      <c r="I30" s="10">
        <f t="shared" si="0"/>
        <v>0.83240000000000003</v>
      </c>
    </row>
    <row r="31" spans="1:9" ht="14.25" customHeight="1" x14ac:dyDescent="0.25">
      <c r="A31" s="25"/>
      <c r="B31" s="25"/>
      <c r="C31" s="25" t="s">
        <v>576</v>
      </c>
      <c r="D31" s="25"/>
      <c r="E31" s="25"/>
      <c r="F31" s="25" t="s">
        <v>577</v>
      </c>
      <c r="G31" s="27">
        <v>15000</v>
      </c>
      <c r="H31" s="27">
        <v>12486</v>
      </c>
      <c r="I31" s="10">
        <f t="shared" si="0"/>
        <v>0.83240000000000003</v>
      </c>
    </row>
    <row r="32" spans="1:9" ht="27" customHeight="1" x14ac:dyDescent="0.25">
      <c r="A32" s="25" t="s">
        <v>113</v>
      </c>
      <c r="B32" s="25" t="s">
        <v>113</v>
      </c>
      <c r="C32" s="25" t="s">
        <v>113</v>
      </c>
      <c r="D32" s="25" t="s">
        <v>650</v>
      </c>
      <c r="E32" s="25" t="s">
        <v>303</v>
      </c>
      <c r="F32" s="25" t="s">
        <v>651</v>
      </c>
      <c r="G32" s="27">
        <v>15000</v>
      </c>
      <c r="H32" s="27">
        <v>12486</v>
      </c>
      <c r="I32" s="10">
        <f t="shared" si="0"/>
        <v>0.83240000000000003</v>
      </c>
    </row>
    <row r="33" spans="1:9" ht="27" customHeight="1" x14ac:dyDescent="0.25">
      <c r="A33" s="7"/>
      <c r="B33" s="7" t="s">
        <v>379</v>
      </c>
      <c r="C33" s="7"/>
      <c r="D33" s="7"/>
      <c r="E33" s="7"/>
      <c r="F33" s="7" t="s">
        <v>380</v>
      </c>
      <c r="G33" s="29">
        <v>340638.5</v>
      </c>
      <c r="H33" s="29">
        <v>340095</v>
      </c>
      <c r="I33" s="10">
        <f t="shared" si="0"/>
        <v>0.99840446690553186</v>
      </c>
    </row>
    <row r="34" spans="1:9" ht="14.25" customHeight="1" x14ac:dyDescent="0.25">
      <c r="A34" s="25"/>
      <c r="B34" s="25"/>
      <c r="C34" s="25" t="s">
        <v>576</v>
      </c>
      <c r="D34" s="25"/>
      <c r="E34" s="25"/>
      <c r="F34" s="25" t="s">
        <v>577</v>
      </c>
      <c r="G34" s="27">
        <v>299.08999999999997</v>
      </c>
      <c r="H34" s="27">
        <v>0</v>
      </c>
      <c r="I34" s="10">
        <f t="shared" ref="I34:I65" si="1">IF($G34=0,0,$H34/$G34)</f>
        <v>0</v>
      </c>
    </row>
    <row r="35" spans="1:9" ht="14.25" customHeight="1" x14ac:dyDescent="0.25">
      <c r="A35" s="25" t="s">
        <v>113</v>
      </c>
      <c r="B35" s="25" t="s">
        <v>113</v>
      </c>
      <c r="C35" s="25" t="s">
        <v>113</v>
      </c>
      <c r="D35" s="25" t="s">
        <v>610</v>
      </c>
      <c r="E35" s="25" t="s">
        <v>303</v>
      </c>
      <c r="F35" s="25" t="s">
        <v>611</v>
      </c>
      <c r="G35" s="27">
        <v>299.08999999999997</v>
      </c>
      <c r="H35" s="27">
        <v>0</v>
      </c>
      <c r="I35" s="10">
        <f t="shared" si="1"/>
        <v>0</v>
      </c>
    </row>
    <row r="36" spans="1:9" ht="27" customHeight="1" x14ac:dyDescent="0.25">
      <c r="A36" s="25"/>
      <c r="B36" s="25"/>
      <c r="C36" s="25" t="s">
        <v>580</v>
      </c>
      <c r="D36" s="25"/>
      <c r="E36" s="25"/>
      <c r="F36" s="25" t="s">
        <v>581</v>
      </c>
      <c r="G36" s="27">
        <v>281638.5</v>
      </c>
      <c r="H36" s="27">
        <v>281638.5</v>
      </c>
      <c r="I36" s="10">
        <f t="shared" si="1"/>
        <v>1</v>
      </c>
    </row>
    <row r="37" spans="1:9" ht="14.25" customHeight="1" x14ac:dyDescent="0.25">
      <c r="A37" s="25" t="s">
        <v>113</v>
      </c>
      <c r="B37" s="25" t="s">
        <v>113</v>
      </c>
      <c r="C37" s="25" t="s">
        <v>113</v>
      </c>
      <c r="D37" s="25" t="s">
        <v>610</v>
      </c>
      <c r="E37" s="25" t="s">
        <v>111</v>
      </c>
      <c r="F37" s="25" t="s">
        <v>611</v>
      </c>
      <c r="G37" s="27">
        <v>281638.5</v>
      </c>
      <c r="H37" s="27">
        <v>281638.5</v>
      </c>
      <c r="I37" s="10">
        <f t="shared" si="1"/>
        <v>1</v>
      </c>
    </row>
    <row r="38" spans="1:9" ht="39.950000000000003" customHeight="1" x14ac:dyDescent="0.25">
      <c r="A38" s="25"/>
      <c r="B38" s="25"/>
      <c r="C38" s="25" t="s">
        <v>582</v>
      </c>
      <c r="D38" s="25"/>
      <c r="E38" s="25"/>
      <c r="F38" s="25" t="s">
        <v>583</v>
      </c>
      <c r="G38" s="27">
        <v>58700.91</v>
      </c>
      <c r="H38" s="27">
        <v>58456.5</v>
      </c>
      <c r="I38" s="10">
        <f t="shared" si="1"/>
        <v>0.99583635074822519</v>
      </c>
    </row>
    <row r="39" spans="1:9" ht="27" customHeight="1" x14ac:dyDescent="0.25">
      <c r="A39" s="25" t="s">
        <v>113</v>
      </c>
      <c r="B39" s="25" t="s">
        <v>113</v>
      </c>
      <c r="C39" s="25" t="s">
        <v>113</v>
      </c>
      <c r="D39" s="25" t="s">
        <v>610</v>
      </c>
      <c r="E39" s="25" t="s">
        <v>133</v>
      </c>
      <c r="F39" s="25" t="s">
        <v>611</v>
      </c>
      <c r="G39" s="27">
        <v>58700.91</v>
      </c>
      <c r="H39" s="27">
        <v>58456.5</v>
      </c>
      <c r="I39" s="10">
        <f t="shared" si="1"/>
        <v>0.99583635074822519</v>
      </c>
    </row>
    <row r="40" spans="1:9" ht="27" customHeight="1" x14ac:dyDescent="0.25">
      <c r="A40" s="3" t="s">
        <v>454</v>
      </c>
      <c r="B40" s="3"/>
      <c r="C40" s="3"/>
      <c r="D40" s="3"/>
      <c r="E40" s="3"/>
      <c r="F40" s="3" t="s">
        <v>455</v>
      </c>
      <c r="G40" s="23">
        <v>806051</v>
      </c>
      <c r="H40" s="23">
        <v>184357.52</v>
      </c>
      <c r="I40" s="5">
        <f t="shared" si="1"/>
        <v>0.22871694222822128</v>
      </c>
    </row>
    <row r="41" spans="1:9" ht="27" customHeight="1" x14ac:dyDescent="0.25">
      <c r="A41" s="7"/>
      <c r="B41" s="7" t="s">
        <v>456</v>
      </c>
      <c r="C41" s="7"/>
      <c r="D41" s="7"/>
      <c r="E41" s="7"/>
      <c r="F41" s="7" t="s">
        <v>457</v>
      </c>
      <c r="G41" s="29">
        <v>127954</v>
      </c>
      <c r="H41" s="29">
        <v>116984</v>
      </c>
      <c r="I41" s="10">
        <f t="shared" si="1"/>
        <v>0.91426606436688185</v>
      </c>
    </row>
    <row r="42" spans="1:9" ht="27" customHeight="1" x14ac:dyDescent="0.25">
      <c r="A42" s="25"/>
      <c r="B42" s="25"/>
      <c r="C42" s="25" t="s">
        <v>576</v>
      </c>
      <c r="D42" s="25"/>
      <c r="E42" s="25"/>
      <c r="F42" s="25" t="s">
        <v>577</v>
      </c>
      <c r="G42" s="27">
        <v>127954</v>
      </c>
      <c r="H42" s="27">
        <v>116984</v>
      </c>
      <c r="I42" s="10">
        <f t="shared" si="1"/>
        <v>0.91426606436688185</v>
      </c>
    </row>
    <row r="43" spans="1:9" ht="27" customHeight="1" x14ac:dyDescent="0.25">
      <c r="A43" s="25" t="s">
        <v>113</v>
      </c>
      <c r="B43" s="25" t="s">
        <v>113</v>
      </c>
      <c r="C43" s="25" t="s">
        <v>113</v>
      </c>
      <c r="D43" s="25" t="s">
        <v>578</v>
      </c>
      <c r="E43" s="25" t="s">
        <v>303</v>
      </c>
      <c r="F43" s="25" t="s">
        <v>579</v>
      </c>
      <c r="G43" s="27">
        <v>116000</v>
      </c>
      <c r="H43" s="27">
        <v>105030</v>
      </c>
      <c r="I43" s="10">
        <f t="shared" si="1"/>
        <v>0.90543103448275863</v>
      </c>
    </row>
    <row r="44" spans="1:9" ht="14.25" customHeight="1" x14ac:dyDescent="0.25">
      <c r="A44" s="25" t="s">
        <v>113</v>
      </c>
      <c r="B44" s="25" t="s">
        <v>113</v>
      </c>
      <c r="C44" s="25" t="s">
        <v>113</v>
      </c>
      <c r="D44" s="25" t="s">
        <v>610</v>
      </c>
      <c r="E44" s="25" t="s">
        <v>303</v>
      </c>
      <c r="F44" s="25" t="s">
        <v>611</v>
      </c>
      <c r="G44" s="27">
        <v>11954</v>
      </c>
      <c r="H44" s="27">
        <v>11954</v>
      </c>
      <c r="I44" s="10">
        <f t="shared" si="1"/>
        <v>1</v>
      </c>
    </row>
    <row r="45" spans="1:9" ht="27" customHeight="1" x14ac:dyDescent="0.25">
      <c r="A45" s="7"/>
      <c r="B45" s="7" t="s">
        <v>470</v>
      </c>
      <c r="C45" s="7"/>
      <c r="D45" s="7"/>
      <c r="E45" s="7"/>
      <c r="F45" s="7" t="s">
        <v>471</v>
      </c>
      <c r="G45" s="29">
        <v>663097</v>
      </c>
      <c r="H45" s="29">
        <v>55504.69</v>
      </c>
      <c r="I45" s="10">
        <f t="shared" si="1"/>
        <v>8.3705234679089191E-2</v>
      </c>
    </row>
    <row r="46" spans="1:9" ht="27" customHeight="1" x14ac:dyDescent="0.25">
      <c r="A46" s="25"/>
      <c r="B46" s="25"/>
      <c r="C46" s="25" t="s">
        <v>576</v>
      </c>
      <c r="D46" s="25"/>
      <c r="E46" s="25"/>
      <c r="F46" s="25" t="s">
        <v>577</v>
      </c>
      <c r="G46" s="27">
        <v>663097</v>
      </c>
      <c r="H46" s="27">
        <v>55504.69</v>
      </c>
      <c r="I46" s="10">
        <f t="shared" si="1"/>
        <v>8.3705234679089191E-2</v>
      </c>
    </row>
    <row r="47" spans="1:9" ht="27" customHeight="1" x14ac:dyDescent="0.25">
      <c r="A47" s="25" t="s">
        <v>113</v>
      </c>
      <c r="B47" s="25" t="s">
        <v>113</v>
      </c>
      <c r="C47" s="25" t="s">
        <v>113</v>
      </c>
      <c r="D47" s="25" t="s">
        <v>578</v>
      </c>
      <c r="E47" s="25" t="s">
        <v>303</v>
      </c>
      <c r="F47" s="25" t="s">
        <v>579</v>
      </c>
      <c r="G47" s="27">
        <v>663097</v>
      </c>
      <c r="H47" s="27">
        <v>55504.69</v>
      </c>
      <c r="I47" s="10">
        <f t="shared" si="1"/>
        <v>8.3705234679089191E-2</v>
      </c>
    </row>
    <row r="48" spans="1:9" ht="27" customHeight="1" x14ac:dyDescent="0.25">
      <c r="A48" s="7"/>
      <c r="B48" s="7" t="s">
        <v>472</v>
      </c>
      <c r="C48" s="7"/>
      <c r="D48" s="7"/>
      <c r="E48" s="7"/>
      <c r="F48" s="7" t="s">
        <v>473</v>
      </c>
      <c r="G48" s="29">
        <v>15000</v>
      </c>
      <c r="H48" s="29">
        <v>11868.83</v>
      </c>
      <c r="I48" s="10">
        <f t="shared" si="1"/>
        <v>0.79125533333333331</v>
      </c>
    </row>
    <row r="49" spans="1:9" ht="27" customHeight="1" x14ac:dyDescent="0.25">
      <c r="A49" s="25"/>
      <c r="B49" s="25"/>
      <c r="C49" s="25" t="s">
        <v>576</v>
      </c>
      <c r="D49" s="25"/>
      <c r="E49" s="25"/>
      <c r="F49" s="25" t="s">
        <v>577</v>
      </c>
      <c r="G49" s="27">
        <v>15000</v>
      </c>
      <c r="H49" s="27">
        <v>11868.83</v>
      </c>
      <c r="I49" s="10">
        <f t="shared" si="1"/>
        <v>0.79125533333333331</v>
      </c>
    </row>
    <row r="50" spans="1:9" ht="27" customHeight="1" x14ac:dyDescent="0.25">
      <c r="A50" s="25" t="s">
        <v>113</v>
      </c>
      <c r="B50" s="25" t="s">
        <v>113</v>
      </c>
      <c r="C50" s="25" t="s">
        <v>113</v>
      </c>
      <c r="D50" s="25" t="s">
        <v>610</v>
      </c>
      <c r="E50" s="25" t="s">
        <v>303</v>
      </c>
      <c r="F50" s="25" t="s">
        <v>611</v>
      </c>
      <c r="G50" s="27">
        <v>15000</v>
      </c>
      <c r="H50" s="27">
        <v>11868.83</v>
      </c>
      <c r="I50" s="10">
        <f t="shared" si="1"/>
        <v>0.79125533333333331</v>
      </c>
    </row>
    <row r="51" spans="1:9" ht="27" customHeight="1" x14ac:dyDescent="0.25">
      <c r="A51" s="3" t="s">
        <v>537</v>
      </c>
      <c r="B51" s="3"/>
      <c r="C51" s="3"/>
      <c r="D51" s="3"/>
      <c r="E51" s="3"/>
      <c r="F51" s="3" t="s">
        <v>538</v>
      </c>
      <c r="G51" s="23">
        <v>1053800.2</v>
      </c>
      <c r="H51" s="23">
        <v>1030579.99</v>
      </c>
      <c r="I51" s="5">
        <f t="shared" si="1"/>
        <v>0.9779652632443987</v>
      </c>
    </row>
    <row r="52" spans="1:9" ht="27" customHeight="1" x14ac:dyDescent="0.25">
      <c r="A52" s="7"/>
      <c r="B52" s="7" t="s">
        <v>539</v>
      </c>
      <c r="C52" s="7"/>
      <c r="D52" s="7"/>
      <c r="E52" s="7"/>
      <c r="F52" s="7" t="s">
        <v>540</v>
      </c>
      <c r="G52" s="29">
        <v>16800</v>
      </c>
      <c r="H52" s="29">
        <v>15759.99</v>
      </c>
      <c r="I52" s="10">
        <f t="shared" si="1"/>
        <v>0.93809464285714284</v>
      </c>
    </row>
    <row r="53" spans="1:9" ht="27" customHeight="1" x14ac:dyDescent="0.25">
      <c r="A53" s="25"/>
      <c r="B53" s="25"/>
      <c r="C53" s="25" t="s">
        <v>576</v>
      </c>
      <c r="D53" s="25"/>
      <c r="E53" s="25"/>
      <c r="F53" s="25" t="s">
        <v>577</v>
      </c>
      <c r="G53" s="27">
        <v>15800</v>
      </c>
      <c r="H53" s="27">
        <v>15759.99</v>
      </c>
      <c r="I53" s="10">
        <f t="shared" si="1"/>
        <v>0.99746772151898733</v>
      </c>
    </row>
    <row r="54" spans="1:9" ht="27" customHeight="1" x14ac:dyDescent="0.25">
      <c r="A54" s="25" t="s">
        <v>113</v>
      </c>
      <c r="B54" s="25" t="s">
        <v>113</v>
      </c>
      <c r="C54" s="25" t="s">
        <v>113</v>
      </c>
      <c r="D54" s="25" t="s">
        <v>610</v>
      </c>
      <c r="E54" s="25" t="s">
        <v>303</v>
      </c>
      <c r="F54" s="25" t="s">
        <v>611</v>
      </c>
      <c r="G54" s="27">
        <v>15800</v>
      </c>
      <c r="H54" s="27">
        <v>15759.99</v>
      </c>
      <c r="I54" s="10">
        <f t="shared" si="1"/>
        <v>0.99746772151898733</v>
      </c>
    </row>
    <row r="55" spans="1:9" ht="39.950000000000003" customHeight="1" x14ac:dyDescent="0.25">
      <c r="A55" s="25"/>
      <c r="B55" s="25"/>
      <c r="C55" s="25" t="s">
        <v>582</v>
      </c>
      <c r="D55" s="25"/>
      <c r="E55" s="25"/>
      <c r="F55" s="25" t="s">
        <v>583</v>
      </c>
      <c r="G55" s="27">
        <v>1000</v>
      </c>
      <c r="H55" s="27">
        <v>0</v>
      </c>
      <c r="I55" s="10">
        <f t="shared" si="1"/>
        <v>0</v>
      </c>
    </row>
    <row r="56" spans="1:9" ht="14.25" customHeight="1" x14ac:dyDescent="0.25">
      <c r="A56" s="25" t="s">
        <v>113</v>
      </c>
      <c r="B56" s="25" t="s">
        <v>113</v>
      </c>
      <c r="C56" s="25" t="s">
        <v>113</v>
      </c>
      <c r="D56" s="25" t="s">
        <v>578</v>
      </c>
      <c r="E56" s="25" t="s">
        <v>133</v>
      </c>
      <c r="F56" s="25" t="s">
        <v>579</v>
      </c>
      <c r="G56" s="27">
        <v>1000</v>
      </c>
      <c r="H56" s="27">
        <v>0</v>
      </c>
      <c r="I56" s="10">
        <f t="shared" si="1"/>
        <v>0</v>
      </c>
    </row>
    <row r="57" spans="1:9" ht="14.25" customHeight="1" x14ac:dyDescent="0.25">
      <c r="A57" s="7"/>
      <c r="B57" s="7" t="s">
        <v>547</v>
      </c>
      <c r="C57" s="7"/>
      <c r="D57" s="7"/>
      <c r="E57" s="7"/>
      <c r="F57" s="7" t="s">
        <v>548</v>
      </c>
      <c r="G57" s="29">
        <v>1000</v>
      </c>
      <c r="H57" s="29">
        <v>0</v>
      </c>
      <c r="I57" s="10">
        <f t="shared" si="1"/>
        <v>0</v>
      </c>
    </row>
    <row r="58" spans="1:9" ht="14.25" customHeight="1" x14ac:dyDescent="0.25">
      <c r="A58" s="25"/>
      <c r="B58" s="25"/>
      <c r="C58" s="25" t="s">
        <v>576</v>
      </c>
      <c r="D58" s="25"/>
      <c r="E58" s="25"/>
      <c r="F58" s="25" t="s">
        <v>577</v>
      </c>
      <c r="G58" s="27">
        <v>1000</v>
      </c>
      <c r="H58" s="27">
        <v>0</v>
      </c>
      <c r="I58" s="10">
        <f t="shared" si="1"/>
        <v>0</v>
      </c>
    </row>
    <row r="59" spans="1:9" ht="14.25" customHeight="1" x14ac:dyDescent="0.25">
      <c r="A59" s="25" t="s">
        <v>113</v>
      </c>
      <c r="B59" s="25" t="s">
        <v>113</v>
      </c>
      <c r="C59" s="25" t="s">
        <v>113</v>
      </c>
      <c r="D59" s="25" t="s">
        <v>578</v>
      </c>
      <c r="E59" s="25" t="s">
        <v>303</v>
      </c>
      <c r="F59" s="25" t="s">
        <v>579</v>
      </c>
      <c r="G59" s="27">
        <v>1000</v>
      </c>
      <c r="H59" s="27">
        <v>0</v>
      </c>
      <c r="I59" s="10">
        <f t="shared" si="1"/>
        <v>0</v>
      </c>
    </row>
    <row r="60" spans="1:9" ht="27" customHeight="1" x14ac:dyDescent="0.25">
      <c r="A60" s="7"/>
      <c r="B60" s="7" t="s">
        <v>549</v>
      </c>
      <c r="C60" s="7"/>
      <c r="D60" s="7"/>
      <c r="E60" s="7"/>
      <c r="F60" s="7" t="s">
        <v>550</v>
      </c>
      <c r="G60" s="29">
        <v>1036000.2</v>
      </c>
      <c r="H60" s="29">
        <v>1014820</v>
      </c>
      <c r="I60" s="10">
        <f t="shared" si="1"/>
        <v>0.97955579545254923</v>
      </c>
    </row>
    <row r="61" spans="1:9" ht="27" customHeight="1" x14ac:dyDescent="0.25">
      <c r="A61" s="25"/>
      <c r="B61" s="25"/>
      <c r="C61" s="25" t="s">
        <v>576</v>
      </c>
      <c r="D61" s="25"/>
      <c r="E61" s="25"/>
      <c r="F61" s="25" t="s">
        <v>577</v>
      </c>
      <c r="G61" s="27">
        <v>1036000.2</v>
      </c>
      <c r="H61" s="27">
        <v>1014820</v>
      </c>
      <c r="I61" s="10">
        <f t="shared" si="1"/>
        <v>0.97955579545254923</v>
      </c>
    </row>
    <row r="62" spans="1:9" ht="27" customHeight="1" x14ac:dyDescent="0.25">
      <c r="A62" s="25" t="s">
        <v>113</v>
      </c>
      <c r="B62" s="25" t="s">
        <v>113</v>
      </c>
      <c r="C62" s="25" t="s">
        <v>113</v>
      </c>
      <c r="D62" s="25" t="s">
        <v>578</v>
      </c>
      <c r="E62" s="25" t="s">
        <v>303</v>
      </c>
      <c r="F62" s="25" t="s">
        <v>579</v>
      </c>
      <c r="G62" s="27">
        <v>35645</v>
      </c>
      <c r="H62" s="27">
        <v>14464.8</v>
      </c>
      <c r="I62" s="10">
        <f t="shared" si="1"/>
        <v>0.40580165521110956</v>
      </c>
    </row>
    <row r="63" spans="1:9" ht="27" customHeight="1" x14ac:dyDescent="0.25">
      <c r="A63" s="25" t="s">
        <v>113</v>
      </c>
      <c r="B63" s="25" t="s">
        <v>113</v>
      </c>
      <c r="C63" s="25" t="s">
        <v>113</v>
      </c>
      <c r="D63" s="25" t="s">
        <v>448</v>
      </c>
      <c r="E63" s="25" t="s">
        <v>303</v>
      </c>
      <c r="F63" s="25" t="s">
        <v>612</v>
      </c>
      <c r="G63" s="27">
        <v>1000355.2</v>
      </c>
      <c r="H63" s="27">
        <v>1000355.2</v>
      </c>
      <c r="I63" s="10">
        <f t="shared" si="1"/>
        <v>1</v>
      </c>
    </row>
    <row r="64" spans="1:9" ht="27" customHeight="1" x14ac:dyDescent="0.25">
      <c r="A64" s="3" t="s">
        <v>558</v>
      </c>
      <c r="B64" s="3"/>
      <c r="C64" s="3"/>
      <c r="D64" s="3"/>
      <c r="E64" s="3"/>
      <c r="F64" s="3" t="s">
        <v>559</v>
      </c>
      <c r="G64" s="23">
        <v>1527793.2</v>
      </c>
      <c r="H64" s="23">
        <v>1518943.05</v>
      </c>
      <c r="I64" s="5">
        <f t="shared" si="1"/>
        <v>0.99420723302080416</v>
      </c>
    </row>
    <row r="65" spans="1:9" ht="14.25" customHeight="1" x14ac:dyDescent="0.25">
      <c r="A65" s="7"/>
      <c r="B65" s="7" t="s">
        <v>734</v>
      </c>
      <c r="C65" s="7"/>
      <c r="D65" s="7"/>
      <c r="E65" s="7"/>
      <c r="F65" s="7" t="s">
        <v>735</v>
      </c>
      <c r="G65" s="29">
        <v>100000</v>
      </c>
      <c r="H65" s="29">
        <v>99584.99</v>
      </c>
      <c r="I65" s="10">
        <f t="shared" si="1"/>
        <v>0.99584990000000007</v>
      </c>
    </row>
    <row r="66" spans="1:9" ht="14.25" customHeight="1" x14ac:dyDescent="0.25">
      <c r="A66" s="25"/>
      <c r="B66" s="25"/>
      <c r="C66" s="25" t="s">
        <v>576</v>
      </c>
      <c r="D66" s="25"/>
      <c r="E66" s="25"/>
      <c r="F66" s="25" t="s">
        <v>577</v>
      </c>
      <c r="G66" s="27">
        <v>100000</v>
      </c>
      <c r="H66" s="27">
        <v>99584.99</v>
      </c>
      <c r="I66" s="10">
        <f t="shared" ref="I66:I78" si="2">IF($G66=0,0,$H66/$G66)</f>
        <v>0.99584990000000007</v>
      </c>
    </row>
    <row r="67" spans="1:9" ht="14.25" customHeight="1" x14ac:dyDescent="0.25">
      <c r="A67" s="25" t="s">
        <v>113</v>
      </c>
      <c r="B67" s="25" t="s">
        <v>113</v>
      </c>
      <c r="C67" s="25" t="s">
        <v>113</v>
      </c>
      <c r="D67" s="25" t="s">
        <v>578</v>
      </c>
      <c r="E67" s="25" t="s">
        <v>303</v>
      </c>
      <c r="F67" s="25" t="s">
        <v>579</v>
      </c>
      <c r="G67" s="27">
        <v>100000</v>
      </c>
      <c r="H67" s="27">
        <v>99584.99</v>
      </c>
      <c r="I67" s="10">
        <f t="shared" si="2"/>
        <v>0.99584990000000007</v>
      </c>
    </row>
    <row r="68" spans="1:9" ht="27" customHeight="1" x14ac:dyDescent="0.25">
      <c r="A68" s="7"/>
      <c r="B68" s="7" t="s">
        <v>560</v>
      </c>
      <c r="C68" s="7"/>
      <c r="D68" s="7"/>
      <c r="E68" s="7"/>
      <c r="F68" s="7" t="s">
        <v>561</v>
      </c>
      <c r="G68" s="29">
        <v>1233259.1499999999</v>
      </c>
      <c r="H68" s="29">
        <v>1233254.01</v>
      </c>
      <c r="I68" s="10">
        <f t="shared" si="2"/>
        <v>0.99999583218174393</v>
      </c>
    </row>
    <row r="69" spans="1:9" ht="27" customHeight="1" x14ac:dyDescent="0.25">
      <c r="A69" s="25"/>
      <c r="B69" s="25"/>
      <c r="C69" s="25" t="s">
        <v>740</v>
      </c>
      <c r="D69" s="25"/>
      <c r="E69" s="25"/>
      <c r="F69" s="25" t="s">
        <v>741</v>
      </c>
      <c r="G69" s="27">
        <v>1233259.1499999999</v>
      </c>
      <c r="H69" s="27">
        <v>1233254.01</v>
      </c>
      <c r="I69" s="10">
        <f t="shared" si="2"/>
        <v>0.99999583218174393</v>
      </c>
    </row>
    <row r="70" spans="1:9" ht="39.950000000000003" customHeight="1" x14ac:dyDescent="0.25">
      <c r="A70" s="25" t="s">
        <v>113</v>
      </c>
      <c r="B70" s="25" t="s">
        <v>113</v>
      </c>
      <c r="C70" s="25" t="s">
        <v>113</v>
      </c>
      <c r="D70" s="25" t="s">
        <v>742</v>
      </c>
      <c r="E70" s="25" t="s">
        <v>303</v>
      </c>
      <c r="F70" s="25" t="s">
        <v>743</v>
      </c>
      <c r="G70" s="27">
        <v>1233259.1499999999</v>
      </c>
      <c r="H70" s="27">
        <v>1233254.01</v>
      </c>
      <c r="I70" s="10">
        <f t="shared" si="2"/>
        <v>0.99999583218174393</v>
      </c>
    </row>
    <row r="71" spans="1:9" ht="27" customHeight="1" x14ac:dyDescent="0.25">
      <c r="A71" s="7"/>
      <c r="B71" s="7" t="s">
        <v>562</v>
      </c>
      <c r="C71" s="7"/>
      <c r="D71" s="7"/>
      <c r="E71" s="7"/>
      <c r="F71" s="7" t="s">
        <v>301</v>
      </c>
      <c r="G71" s="29">
        <v>194534.05</v>
      </c>
      <c r="H71" s="29">
        <v>186104.05</v>
      </c>
      <c r="I71" s="10">
        <f t="shared" si="2"/>
        <v>0.95666568397666119</v>
      </c>
    </row>
    <row r="72" spans="1:9" ht="27" customHeight="1" x14ac:dyDescent="0.25">
      <c r="A72" s="25"/>
      <c r="B72" s="25"/>
      <c r="C72" s="25" t="s">
        <v>576</v>
      </c>
      <c r="D72" s="25"/>
      <c r="E72" s="25"/>
      <c r="F72" s="25" t="s">
        <v>577</v>
      </c>
      <c r="G72" s="27">
        <v>194534.05</v>
      </c>
      <c r="H72" s="27">
        <v>186104.05</v>
      </c>
      <c r="I72" s="10">
        <f t="shared" si="2"/>
        <v>0.95666568397666119</v>
      </c>
    </row>
    <row r="73" spans="1:9" ht="27" customHeight="1" x14ac:dyDescent="0.25">
      <c r="A73" s="25" t="s">
        <v>113</v>
      </c>
      <c r="B73" s="25" t="s">
        <v>113</v>
      </c>
      <c r="C73" s="25" t="s">
        <v>113</v>
      </c>
      <c r="D73" s="25" t="s">
        <v>578</v>
      </c>
      <c r="E73" s="25" t="s">
        <v>303</v>
      </c>
      <c r="F73" s="25" t="s">
        <v>579</v>
      </c>
      <c r="G73" s="27">
        <v>194534.05</v>
      </c>
      <c r="H73" s="27">
        <v>186104.05</v>
      </c>
      <c r="I73" s="10">
        <f t="shared" si="2"/>
        <v>0.95666568397666119</v>
      </c>
    </row>
    <row r="74" spans="1:9" ht="27" customHeight="1" x14ac:dyDescent="0.25">
      <c r="A74" s="3" t="s">
        <v>563</v>
      </c>
      <c r="B74" s="3"/>
      <c r="C74" s="3"/>
      <c r="D74" s="3"/>
      <c r="E74" s="3"/>
      <c r="F74" s="3" t="s">
        <v>564</v>
      </c>
      <c r="G74" s="23">
        <v>237535</v>
      </c>
      <c r="H74" s="23">
        <v>228862.35</v>
      </c>
      <c r="I74" s="5">
        <f t="shared" si="2"/>
        <v>0.96348895952175473</v>
      </c>
    </row>
    <row r="75" spans="1:9" ht="27" customHeight="1" x14ac:dyDescent="0.25">
      <c r="A75" s="7"/>
      <c r="B75" s="7" t="s">
        <v>565</v>
      </c>
      <c r="C75" s="7"/>
      <c r="D75" s="7"/>
      <c r="E75" s="7"/>
      <c r="F75" s="7" t="s">
        <v>566</v>
      </c>
      <c r="G75" s="29">
        <v>237535</v>
      </c>
      <c r="H75" s="29">
        <v>228862.35</v>
      </c>
      <c r="I75" s="10">
        <f t="shared" si="2"/>
        <v>0.96348895952175473</v>
      </c>
    </row>
    <row r="76" spans="1:9" ht="27" customHeight="1" x14ac:dyDescent="0.25">
      <c r="A76" s="25"/>
      <c r="B76" s="25"/>
      <c r="C76" s="25" t="s">
        <v>576</v>
      </c>
      <c r="D76" s="25"/>
      <c r="E76" s="25"/>
      <c r="F76" s="25" t="s">
        <v>577</v>
      </c>
      <c r="G76" s="27">
        <v>237535</v>
      </c>
      <c r="H76" s="27">
        <v>228862.35</v>
      </c>
      <c r="I76" s="10">
        <f t="shared" si="2"/>
        <v>0.96348895952175473</v>
      </c>
    </row>
    <row r="77" spans="1:9" ht="27" customHeight="1" x14ac:dyDescent="0.25">
      <c r="A77" s="25" t="s">
        <v>113</v>
      </c>
      <c r="B77" s="25" t="s">
        <v>113</v>
      </c>
      <c r="C77" s="25" t="s">
        <v>113</v>
      </c>
      <c r="D77" s="25" t="s">
        <v>578</v>
      </c>
      <c r="E77" s="25" t="s">
        <v>303</v>
      </c>
      <c r="F77" s="25" t="s">
        <v>579</v>
      </c>
      <c r="G77" s="27">
        <v>237535</v>
      </c>
      <c r="H77" s="27">
        <v>228862.35</v>
      </c>
      <c r="I77" s="10">
        <f t="shared" si="2"/>
        <v>0.96348895952175473</v>
      </c>
    </row>
    <row r="78" spans="1:9" ht="27" customHeight="1" x14ac:dyDescent="0.25">
      <c r="A78" s="3"/>
      <c r="B78" s="3"/>
      <c r="C78" s="3"/>
      <c r="D78" s="3"/>
      <c r="E78" s="3"/>
      <c r="F78" s="3" t="s">
        <v>567</v>
      </c>
      <c r="G78" s="23">
        <v>17898907.440000001</v>
      </c>
      <c r="H78" s="23">
        <v>16749626.939999999</v>
      </c>
      <c r="I78" s="5">
        <f t="shared" si="2"/>
        <v>0.93579046632580376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Wykonanie WPF</vt:lpstr>
      <vt:lpstr>Zał. 1 - Przedsięwzięcia</vt:lpstr>
      <vt:lpstr>Dochody ogółem</vt:lpstr>
      <vt:lpstr>Dochody bieżące</vt:lpstr>
      <vt:lpstr>Dochody majątkowe</vt:lpstr>
      <vt:lpstr>Wydatki ogółem</vt:lpstr>
      <vt:lpstr>Wydatki bieżące</vt:lpstr>
      <vt:lpstr>Wydatki majątkowe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WPF Asystent - Wykonanie WPF</dc:subject>
  <dc:creator>http://www.publink.com/wpf</dc:creator>
  <cp:keywords>wpf, wieloletnia prognoza finansowa, wpf asystent</cp:keywords>
  <cp:lastModifiedBy>Ewa Wartałowicz</cp:lastModifiedBy>
  <cp:lastPrinted>2025-03-26T14:15:19Z</cp:lastPrinted>
  <dcterms:created xsi:type="dcterms:W3CDTF">2025-03-25T13:04:01Z</dcterms:created>
  <dcterms:modified xsi:type="dcterms:W3CDTF">2025-03-26T14:15:21Z</dcterms:modified>
</cp:coreProperties>
</file>